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-15" yWindow="-15" windowWidth="12720" windowHeight="1299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'A2'!$A$1:$E$143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'A6'!$A$1:$D$19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L21" i="29" l="1"/>
  <c r="L12" i="29"/>
  <c r="L11" i="29"/>
  <c r="B42" i="37" l="1"/>
  <c r="B33" i="37"/>
  <c r="C80" i="35"/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C26" i="11"/>
  <c r="D26" i="11"/>
  <c r="E26" i="11"/>
  <c r="I9" i="20"/>
  <c r="I10" i="20"/>
  <c r="I11" i="20"/>
  <c r="I12" i="20"/>
  <c r="I13" i="20"/>
  <c r="I14" i="20"/>
  <c r="I15" i="20"/>
  <c r="I16" i="20"/>
  <c r="I17" i="20"/>
  <c r="I18" i="20"/>
  <c r="I19" i="20"/>
  <c r="I20" i="20"/>
  <c r="I8" i="20"/>
  <c r="C36" i="20"/>
  <c r="D36" i="20"/>
  <c r="E36" i="20"/>
  <c r="F36" i="20"/>
  <c r="G36" i="20"/>
  <c r="H36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D15" i="18"/>
  <c r="C15" i="18"/>
  <c r="B15" i="18"/>
  <c r="I26" i="11" l="1"/>
  <c r="I36" i="20"/>
  <c r="B20" i="37"/>
  <c r="C106" i="35"/>
  <c r="C89" i="35"/>
  <c r="C107" i="35" s="1"/>
  <c r="C17" i="35"/>
  <c r="C79" i="35"/>
  <c r="C63" i="35"/>
  <c r="C53" i="35"/>
  <c r="C54" i="35" l="1"/>
  <c r="C115" i="35" s="1"/>
  <c r="B43" i="37"/>
  <c r="H8" i="13"/>
  <c r="G8" i="13"/>
  <c r="F8" i="13"/>
  <c r="E8" i="13"/>
  <c r="D8" i="13"/>
  <c r="C8" i="13"/>
  <c r="C81" i="35" l="1"/>
  <c r="C116" i="35" s="1"/>
  <c r="C123" i="35"/>
  <c r="E1" i="1"/>
  <c r="C108" i="35" l="1"/>
  <c r="C117" i="35" s="1"/>
  <c r="F1" i="36"/>
  <c r="B2" i="37"/>
  <c r="D1" i="35"/>
  <c r="J18" i="25" l="1"/>
  <c r="B20" i="38"/>
  <c r="B17" i="38"/>
  <c r="B16" i="38"/>
  <c r="B15" i="38"/>
  <c r="H21" i="20"/>
  <c r="H38" i="20" s="1"/>
  <c r="G21" i="20"/>
  <c r="G38" i="20" s="1"/>
  <c r="F21" i="20"/>
  <c r="F38" i="20" s="1"/>
  <c r="E21" i="20"/>
  <c r="E38" i="20" s="1"/>
  <c r="D21" i="20"/>
  <c r="D38" i="20" s="1"/>
  <c r="C21" i="20"/>
  <c r="I21" i="20" s="1"/>
  <c r="C14" i="19"/>
  <c r="B14" i="19"/>
  <c r="C38" i="20" l="1"/>
</calcChain>
</file>

<file path=xl/sharedStrings.xml><?xml version="1.0" encoding="utf-8"?>
<sst xmlns="http://schemas.openxmlformats.org/spreadsheetml/2006/main" count="1934" uniqueCount="779">
  <si>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</si>
  <si>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</si>
  <si>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</si>
  <si>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</si>
  <si>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</si>
  <si>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</si>
  <si>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</si>
  <si>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</si>
  <si>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</si>
  <si>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</si>
  <si>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</si>
  <si>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</si>
  <si>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</si>
  <si>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</si>
  <si>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</si>
  <si>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</si>
  <si>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</si>
  <si>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</si>
  <si>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</si>
  <si>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</si>
  <si>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</si>
  <si>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</si>
  <si>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</si>
  <si>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</si>
  <si>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</si>
  <si>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</si>
  <si>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</si>
  <si>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</si>
  <si>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</si>
  <si>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</si>
  <si>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</si>
  <si>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</si>
  <si>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</si>
  <si>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</si>
  <si>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</si>
  <si>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</si>
  <si>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</si>
  <si>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</si>
  <si>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</si>
  <si>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</si>
  <si>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</si>
  <si>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</si>
  <si>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</si>
  <si>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</si>
  <si>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</si>
  <si>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</si>
  <si>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</si>
  <si>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</si>
  <si>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</si>
  <si>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</si>
  <si>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</si>
  <si>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</si>
  <si>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</si>
  <si>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</si>
  <si>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</si>
  <si>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</si>
  <si>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</si>
  <si>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</si>
  <si>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</si>
  <si>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</si>
  <si>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</si>
  <si>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</si>
  <si>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</si>
  <si>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</si>
  <si>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</si>
  <si>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</si>
  <si>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</si>
  <si>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</si>
  <si>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</si>
  <si>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</si>
  <si>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</si>
  <si>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</si>
  <si>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</si>
  <si>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</si>
  <si>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</si>
  <si>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</si>
  <si>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</si>
  <si>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</si>
  <si>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</si>
  <si>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</si>
  <si>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</si>
  <si>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</si>
  <si>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</si>
  <si>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</si>
  <si>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</si>
  <si>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</si>
  <si>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</si>
  <si>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</si>
  <si>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</si>
  <si>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</si>
  <si>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</si>
  <si>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</si>
  <si>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</si>
  <si>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</si>
  <si>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</si>
  <si>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</si>
  <si>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</si>
  <si>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</si>
  <si>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</si>
  <si>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</si>
  <si>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</si>
  <si>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</si>
  <si>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</si>
  <si>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</si>
  <si>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</si>
  <si>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</si>
  <si>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</si>
  <si>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</si>
  <si>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</si>
  <si>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</si>
  <si>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</si>
  <si>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</si>
  <si>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</si>
  <si>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</si>
  <si>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</si>
  <si>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</si>
  <si>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</si>
  <si>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</si>
  <si>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</si>
  <si>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</si>
  <si>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</si>
  <si>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</si>
  <si>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</si>
  <si>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</si>
  <si>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</si>
  <si>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</si>
  <si>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</si>
  <si>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</si>
  <si>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</si>
  <si>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</si>
  <si>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</si>
  <si>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</si>
  <si>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</si>
  <si>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</si>
  <si>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</si>
  <si>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</si>
  <si>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</si>
  <si>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</si>
  <si>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</si>
  <si>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</si>
  <si>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</si>
  <si>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</si>
  <si>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</si>
  <si>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</si>
  <si>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</si>
  <si>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</si>
  <si>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</si>
  <si>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</si>
  <si>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</si>
  <si>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</si>
  <si>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</si>
  <si>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</si>
  <si>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</si>
  <si>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</si>
  <si>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</si>
  <si>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</si>
  <si>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</si>
  <si>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</si>
  <si>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</si>
  <si>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</si>
  <si>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</si>
  <si>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</si>
  <si>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</si>
  <si>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</si>
  <si>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</si>
  <si>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</si>
  <si>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</si>
  <si>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</si>
  <si>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</si>
  <si>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</si>
  <si>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</si>
  <si>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</si>
  <si>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</si>
  <si>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</si>
  <si>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</si>
  <si>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</si>
  <si>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</si>
  <si>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</si>
  <si>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</si>
  <si>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</si>
  <si>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</si>
  <si>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</si>
  <si>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</si>
  <si>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</si>
  <si>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</si>
  <si>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</si>
  <si>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</si>
  <si>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</si>
  <si>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</si>
  <si>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</si>
  <si>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</si>
  <si>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</si>
  <si>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</si>
  <si>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</si>
  <si>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</si>
  <si>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</si>
  <si>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</si>
  <si>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</si>
  <si>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</si>
  <si>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</si>
  <si>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</si>
  <si>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</si>
  <si>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</si>
  <si>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</si>
  <si>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</si>
  <si>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</si>
  <si>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</si>
  <si>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</si>
  <si>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</si>
  <si>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</si>
  <si>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</si>
  <si>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</si>
  <si>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</si>
  <si>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</si>
  <si>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</si>
  <si>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</si>
  <si>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</si>
  <si>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</si>
  <si>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</si>
  <si>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</si>
  <si>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</si>
  <si>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</si>
  <si>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</si>
  <si>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</si>
  <si>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</si>
  <si>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</si>
  <si>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</si>
  <si>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</si>
  <si>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</si>
  <si>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</si>
  <si>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</si>
  <si>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</si>
  <si>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</si>
  <si>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</si>
  <si>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</si>
  <si>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</si>
  <si>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</si>
  <si>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</si>
  <si>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</si>
  <si>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</si>
  <si>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</si>
  <si>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</si>
  <si>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</si>
  <si>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</si>
  <si>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</si>
  <si>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</si>
  <si>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</si>
  <si>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</si>
  <si>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</si>
  <si>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</si>
  <si>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</si>
  <si>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</si>
  <si>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</si>
  <si>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</si>
  <si>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</si>
  <si>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</si>
  <si>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</si>
  <si>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</si>
  <si>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</si>
  <si>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</si>
  <si>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</si>
  <si>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</si>
  <si>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</si>
  <si>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</si>
  <si>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</si>
  <si>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</si>
  <si>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</si>
  <si>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</si>
  <si>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</si>
  <si>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</si>
  <si>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</si>
  <si>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</si>
  <si>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</si>
  <si>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</si>
  <si>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</si>
  <si>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</si>
  <si>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</si>
  <si>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</si>
  <si>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</si>
  <si>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</si>
  <si>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</si>
  <si>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</si>
  <si>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</si>
  <si>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</si>
  <si>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</si>
  <si>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</si>
  <si>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</si>
  <si>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</si>
  <si>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</si>
  <si>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</si>
  <si>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</si>
  <si>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</si>
  <si>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</si>
  <si>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</si>
  <si>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</si>
  <si>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</si>
  <si>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</si>
  <si>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</si>
  <si>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</si>
  <si>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</si>
  <si>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</si>
  <si>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</si>
  <si>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</si>
  <si>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</si>
  <si>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</si>
  <si>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</si>
  <si>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</si>
  <si>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</si>
  <si>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</si>
  <si>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</si>
  <si>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</si>
  <si>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</si>
  <si>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</si>
  <si>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</si>
  <si>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</si>
  <si>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</si>
  <si>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</si>
  <si>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</si>
  <si>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</si>
  <si>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</si>
  <si>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</si>
  <si>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</si>
  <si>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</si>
  <si>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</si>
  <si>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</si>
  <si>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</si>
  <si>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</si>
  <si>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</si>
  <si>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</si>
  <si>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</si>
  <si>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</si>
  <si>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</si>
  <si>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</si>
  <si>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</si>
  <si>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</si>
  <si>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</si>
  <si>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</si>
  <si>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</si>
  <si>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</si>
  <si>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</si>
  <si>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</si>
  <si>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</si>
  <si>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</si>
  <si>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</si>
  <si>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</si>
  <si>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</si>
  <si>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</si>
  <si>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</si>
  <si>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</si>
  <si>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</si>
  <si>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</si>
  <si>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</si>
  <si>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</si>
  <si>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</si>
  <si>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</si>
  <si>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</si>
  <si>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</si>
  <si>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</si>
  <si>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</si>
  <si>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</si>
  <si>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</si>
  <si>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</si>
  <si>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</si>
  <si>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</si>
  <si>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</si>
  <si>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</si>
  <si>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</si>
  <si>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</si>
  <si>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</si>
  <si>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</si>
  <si>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</si>
  <si>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</si>
  <si>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</si>
  <si>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</si>
  <si>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</si>
  <si>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</si>
  <si>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</si>
  <si>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</si>
  <si>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</si>
  <si>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</si>
  <si>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</si>
  <si>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</si>
  <si>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</si>
  <si>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</si>
  <si>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</si>
  <si>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</si>
  <si>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</si>
  <si>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</si>
  <si>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</si>
  <si>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</si>
  <si>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</si>
  <si>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</si>
  <si>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</si>
  <si>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</si>
  <si>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</si>
  <si>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</si>
  <si>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</si>
  <si>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</si>
  <si>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</si>
  <si>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</si>
  <si>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</si>
  <si>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</si>
  <si>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</si>
  <si>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</si>
  <si>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</si>
  <si>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</si>
  <si>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</si>
  <si>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</si>
  <si>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</si>
  <si>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</si>
  <si>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</si>
  <si>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</si>
  <si>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</si>
  <si>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</si>
  <si>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</si>
  <si>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</si>
  <si>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</si>
  <si>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</si>
  <si>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</si>
  <si>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</si>
  <si>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</si>
  <si>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</si>
  <si>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</si>
  <si>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</si>
  <si>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</si>
  <si>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</si>
  <si>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</si>
  <si>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</si>
  <si>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</si>
  <si>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</si>
  <si>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</si>
  <si>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</si>
  <si>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</si>
  <si>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</si>
  <si>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</si>
  <si>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</si>
  <si>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</si>
  <si>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</si>
  <si>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</si>
  <si>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</si>
  <si>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</si>
  <si>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</si>
  <si>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</si>
  <si>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</si>
  <si>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</si>
  <si>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</si>
  <si>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</si>
  <si>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</si>
  <si>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</si>
  <si>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</si>
  <si>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</si>
  <si>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</si>
  <si>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</si>
  <si>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</si>
  <si>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</si>
  <si>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</si>
  <si>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</si>
  <si>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</si>
  <si>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</si>
  <si>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</si>
  <si>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</si>
  <si>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</si>
  <si>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</si>
  <si>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</si>
  <si>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</si>
  <si>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</si>
  <si>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</si>
  <si>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</si>
  <si>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</si>
  <si>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</si>
  <si>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</si>
  <si>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</si>
  <si>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</si>
  <si>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</si>
  <si>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</si>
  <si>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</si>
  <si>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</si>
  <si>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</si>
  <si>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</si>
  <si>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</si>
  <si>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</si>
  <si>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</si>
  <si>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</si>
  <si>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</si>
  <si>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</si>
  <si>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</si>
  <si>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</si>
  <si>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</si>
  <si>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</si>
  <si>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</si>
  <si>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</si>
  <si>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</si>
  <si>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</si>
  <si>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</si>
  <si>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</si>
  <si>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</si>
  <si>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</si>
  <si>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</si>
  <si>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</si>
  <si>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</si>
  <si>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</si>
  <si>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</si>
  <si>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</si>
  <si>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</si>
  <si>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</si>
  <si>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</si>
  <si>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</si>
  <si>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</si>
  <si>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</si>
  <si>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</si>
  <si>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</si>
  <si>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</si>
  <si>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</si>
  <si>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</si>
  <si>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</si>
  <si>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</si>
  <si>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</si>
  <si>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</si>
  <si>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</si>
  <si>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</si>
  <si>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</si>
  <si>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</si>
  <si>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</si>
  <si>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</si>
  <si>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</si>
  <si>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</si>
  <si>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</si>
  <si>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</si>
  <si>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</si>
  <si>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</si>
  <si>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</si>
  <si>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</si>
  <si>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</si>
  <si>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</si>
  <si>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</si>
  <si>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</si>
  <si>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</si>
  <si>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</si>
  <si>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</si>
  <si>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</si>
  <si>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</si>
  <si>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</si>
  <si>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</si>
  <si>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</si>
  <si>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</si>
  <si>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</si>
  <si>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</si>
  <si>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</si>
  <si>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</si>
  <si>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</si>
  <si>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</si>
  <si>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</si>
  <si>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</si>
  <si>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</si>
  <si>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</si>
  <si>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</si>
  <si>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</si>
  <si>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</si>
  <si>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</si>
  <si>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</si>
  <si>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</si>
  <si>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</si>
  <si>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</si>
  <si>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</si>
  <si>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</si>
  <si>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</si>
  <si>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</si>
  <si>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</si>
  <si>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</si>
  <si>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</si>
  <si>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</si>
  <si>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</si>
  <si>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</si>
  <si>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</si>
  <si>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</si>
  <si>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</si>
  <si>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</si>
  <si>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</si>
  <si>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</si>
  <si>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</si>
  <si>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</si>
  <si>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</si>
  <si>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</si>
  <si>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</si>
  <si>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</si>
  <si>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</si>
  <si>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</si>
  <si>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</si>
  <si>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</si>
  <si>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</si>
  <si>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</si>
  <si>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</si>
  <si>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</si>
  <si>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</si>
  <si>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</si>
  <si>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</si>
  <si>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</si>
  <si>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</si>
  <si>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</si>
  <si>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</si>
  <si>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</si>
  <si>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</si>
  <si>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</si>
  <si>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</si>
  <si>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</si>
  <si>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</si>
  <si>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</si>
  <si>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</si>
  <si>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</si>
  <si>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</si>
  <si>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</si>
  <si>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</si>
  <si>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</si>
  <si>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</si>
  <si>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</si>
  <si>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</si>
  <si>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</si>
  <si>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</si>
  <si>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</si>
  <si>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</si>
  <si>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</si>
  <si>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</si>
  <si>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</si>
  <si>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</si>
  <si>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</si>
  <si>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</si>
  <si>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</si>
  <si>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</si>
  <si>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</si>
  <si>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</si>
  <si>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</si>
  <si>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</si>
  <si>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</si>
  <si>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</si>
  <si>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</si>
  <si>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</si>
  <si>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</si>
  <si>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</si>
  <si>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</si>
  <si>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</si>
  <si>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</si>
  <si>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</si>
  <si>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</si>
  <si>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</si>
  <si>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</si>
  <si>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</si>
  <si>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</si>
  <si>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</si>
  <si>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</si>
  <si>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</si>
  <si>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</si>
  <si>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</si>
  <si>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</si>
  <si>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</si>
  <si>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</si>
  <si>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</si>
  <si>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</si>
  <si>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</si>
  <si>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</si>
  <si>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</si>
  <si>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</si>
  <si>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</si>
  <si>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</si>
  <si>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</si>
  <si>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</si>
  <si>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</si>
  <si>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</si>
  <si>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</si>
  <si>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</si>
  <si>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</si>
  <si>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</si>
  <si>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</si>
  <si>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</si>
  <si>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</si>
  <si>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</si>
  <si>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</si>
  <si>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</si>
  <si>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</si>
  <si>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</si>
  <si>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</si>
  <si>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</si>
  <si>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</si>
  <si>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</si>
  <si>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</si>
  <si>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</si>
  <si>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</si>
  <si>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</si>
  <si>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</si>
  <si>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</si>
  <si>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</si>
  <si>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</si>
  <si>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</si>
  <si>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</si>
  <si>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</si>
  <si>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</si>
  <si>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</si>
  <si>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</si>
  <si>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</si>
  <si>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</si>
  <si>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</si>
  <si>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</si>
  <si>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</si>
  <si>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</si>
  <si>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</si>
  <si>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</si>
  <si>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</si>
  <si>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</si>
  <si>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</si>
  <si>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</si>
  <si>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</si>
  <si>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</si>
  <si>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</si>
  <si>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</si>
  <si>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</si>
  <si>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</si>
  <si>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</si>
  <si>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</si>
  <si>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</si>
  <si>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</si>
  <si>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</si>
  <si>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</si>
  <si>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</si>
  <si>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</si>
  <si>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</si>
  <si>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</si>
  <si>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</si>
  <si>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</si>
  <si>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</si>
  <si>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</si>
  <si>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</si>
  <si>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</si>
  <si>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</si>
  <si>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</si>
  <si>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</si>
  <si>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</si>
  <si>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</si>
  <si>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</si>
  <si>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</si>
  <si>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</si>
  <si>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</si>
  <si>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</si>
  <si>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</si>
  <si>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</si>
  <si>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</si>
  <si>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</si>
  <si>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</si>
  <si>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</si>
  <si>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</si>
  <si>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</si>
  <si>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</si>
  <si>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</si>
  <si>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</si>
  <si>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</si>
  <si>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</si>
  <si>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</si>
  <si>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</si>
  <si>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</si>
  <si>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</si>
  <si>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Fondsobligasjonskapital</t>
  </si>
  <si>
    <t>Skjema for offentliggjøring av sammensetningen av ansvarlig kapital</t>
  </si>
  <si>
    <t>A2/CC1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</si>
  <si>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</si>
  <si>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</si>
  <si>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</si>
  <si>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</si>
  <si>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</si>
  <si>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</si>
  <si>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</si>
  <si>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</si>
  <si>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</si>
  <si>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</si>
  <si>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</si>
  <si>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</si>
  <si>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</si>
  <si>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</si>
  <si>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 xml:space="preserve">Endringer som skyldes 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</si>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</sst>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83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8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9" fillId="0" borderId="2" xfId="27" applyNumberFormat="1" applyFont="1" applyFill="1" applyBorder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9" fontId="9" fillId="0" borderId="0" xfId="10" applyNumberFormat="1" applyFont="1"/>
    <xf numFmtId="170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168" fontId="17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9" fillId="0" borderId="2" xfId="0" applyNumberFormat="1" applyFont="1" applyBorder="1"/>
    <xf numFmtId="166" fontId="9" fillId="11" borderId="2" xfId="0" applyNumberFormat="1" applyFont="1" applyFill="1" applyBorder="1"/>
    <xf numFmtId="166" fontId="10" fillId="9" borderId="2" xfId="0" applyNumberFormat="1" applyFont="1" applyFill="1" applyBorder="1"/>
    <xf numFmtId="166" fontId="9" fillId="0" borderId="2" xfId="27" applyNumberFormat="1" applyFont="1" applyFill="1" applyBorder="1"/>
    <xf numFmtId="166" fontId="9" fillId="3" borderId="2" xfId="27" applyNumberFormat="1" applyFont="1" applyBorder="1"/>
    <xf numFmtId="166" fontId="9" fillId="3" borderId="12" xfId="27" applyNumberFormat="1" applyFont="1"/>
    <xf numFmtId="10" fontId="1" fillId="0" borderId="2" xfId="26" applyNumberFormat="1" applyFont="1" applyBorder="1"/>
    <xf numFmtId="166" fontId="25" fillId="0" borderId="2" xfId="27" applyNumberFormat="1" applyFont="1" applyFill="1" applyBorder="1"/>
    <xf numFmtId="166" fontId="26" fillId="0" borderId="2" xfId="27" applyNumberFormat="1" applyFont="1" applyFill="1" applyBorder="1"/>
    <xf numFmtId="166" fontId="22" fillId="9" borderId="2" xfId="0" applyNumberFormat="1" applyFont="1" applyFill="1" applyBorder="1"/>
    <xf numFmtId="166" fontId="9" fillId="0" borderId="2" xfId="7" applyNumberFormat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vertical="center" wrapText="1"/>
    </xf>
    <xf numFmtId="166" fontId="10" fillId="0" borderId="2" xfId="0" applyNumberFormat="1" applyFont="1" applyFill="1" applyBorder="1" applyAlignment="1">
      <alignment vertical="center" wrapText="1"/>
    </xf>
    <xf numFmtId="166" fontId="9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1" fillId="0" borderId="2" xfId="7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1" fillId="4" borderId="2" xfId="0" applyNumberFormat="1" applyFont="1" applyFill="1" applyBorder="1" applyAlignment="1">
      <alignment vertical="center" wrapText="1"/>
    </xf>
    <xf numFmtId="166" fontId="11" fillId="4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2" fillId="4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168" fontId="10" fillId="0" borderId="0" xfId="0" applyNumberFormat="1" applyFont="1"/>
    <xf numFmtId="0" fontId="0" fillId="0" borderId="21" xfId="0" applyBorder="1"/>
    <xf numFmtId="166" fontId="25" fillId="0" borderId="21" xfId="27" applyNumberFormat="1" applyFont="1" applyFill="1" applyBorder="1"/>
    <xf numFmtId="0" fontId="0" fillId="0" borderId="21" xfId="0" applyBorder="1" applyAlignment="1">
      <alignment horizontal="center"/>
    </xf>
    <xf numFmtId="171" fontId="1" fillId="0" borderId="2" xfId="25" applyNumberFormat="1" applyFont="1" applyBorder="1" applyAlignment="1">
      <alignment horizontal="center" vertical="center" wrapText="1"/>
    </xf>
    <xf numFmtId="171" fontId="9" fillId="0" borderId="2" xfId="10" applyNumberFormat="1" applyFont="1" applyBorder="1"/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4" fontId="10" fillId="0" borderId="0" xfId="10" applyNumberFormat="1" applyFont="1" applyAlignment="1">
      <alignment horizontal="center"/>
    </xf>
    <xf numFmtId="10" fontId="0" fillId="0" borderId="0" xfId="0" applyNumberFormat="1" applyAlignment="1">
      <alignment wrapText="1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62"/>
  <sheetViews>
    <sheetView tabSelected="1" workbookViewId="0">
      <selection activeCell="D2" sqref="D2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13" ht="18" x14ac:dyDescent="0.35">
      <c r="B1" s="168" t="s">
        <v>411</v>
      </c>
      <c r="C1" s="169"/>
      <c r="D1" s="169"/>
    </row>
    <row r="2" spans="1:13" ht="14.25" x14ac:dyDescent="0.25">
      <c r="B2" s="167" t="s">
        <v>434</v>
      </c>
      <c r="D2" s="250">
        <v>43281</v>
      </c>
    </row>
    <row r="3" spans="1:13" x14ac:dyDescent="0.2">
      <c r="B3" s="191"/>
      <c r="C3" s="191"/>
      <c r="D3" s="191"/>
    </row>
    <row r="4" spans="1:13" ht="35.25" customHeight="1" x14ac:dyDescent="0.2">
      <c r="B4" s="233" t="s">
        <v>414</v>
      </c>
      <c r="C4" s="232" t="s">
        <v>412</v>
      </c>
      <c r="D4" s="234" t="s">
        <v>731</v>
      </c>
    </row>
    <row r="5" spans="1:13" s="174" customFormat="1" ht="12" customHeight="1" x14ac:dyDescent="0.2">
      <c r="A5" s="181"/>
      <c r="B5" s="193" t="s">
        <v>370</v>
      </c>
      <c r="C5" s="192" t="s">
        <v>438</v>
      </c>
      <c r="D5" s="193" t="s">
        <v>415</v>
      </c>
      <c r="E5" s="186"/>
    </row>
    <row r="6" spans="1:13" s="186" customFormat="1" ht="12" customHeight="1" x14ac:dyDescent="0.2">
      <c r="A6" s="253"/>
      <c r="B6" s="251" t="s">
        <v>760</v>
      </c>
      <c r="C6" s="252" t="s">
        <v>759</v>
      </c>
      <c r="D6" s="251" t="s">
        <v>439</v>
      </c>
    </row>
    <row r="7" spans="1:13" s="186" customFormat="1" ht="12" customHeight="1" x14ac:dyDescent="0.2">
      <c r="A7" s="253"/>
      <c r="B7" s="251" t="s">
        <v>413</v>
      </c>
      <c r="C7" s="252" t="s">
        <v>728</v>
      </c>
      <c r="D7" s="251" t="s">
        <v>439</v>
      </c>
    </row>
    <row r="8" spans="1:13" s="186" customFormat="1" ht="24" x14ac:dyDescent="0.2">
      <c r="A8" s="253"/>
      <c r="B8" s="251" t="s">
        <v>373</v>
      </c>
      <c r="C8" s="252" t="s">
        <v>478</v>
      </c>
      <c r="D8" s="251" t="s">
        <v>439</v>
      </c>
    </row>
    <row r="9" spans="1:13" s="174" customFormat="1" x14ac:dyDescent="0.2">
      <c r="A9" s="253"/>
      <c r="B9" s="251" t="s">
        <v>375</v>
      </c>
      <c r="C9" s="252" t="s">
        <v>368</v>
      </c>
      <c r="D9" s="251" t="s">
        <v>415</v>
      </c>
    </row>
    <row r="10" spans="1:13" s="174" customFormat="1" x14ac:dyDescent="0.2">
      <c r="A10" s="253"/>
      <c r="B10" s="251" t="s">
        <v>383</v>
      </c>
      <c r="C10" s="252" t="s">
        <v>424</v>
      </c>
      <c r="D10" s="251" t="s">
        <v>415</v>
      </c>
    </row>
    <row r="11" spans="1:13" s="174" customFormat="1" x14ac:dyDescent="0.2">
      <c r="A11" s="253"/>
      <c r="B11" s="251" t="s">
        <v>477</v>
      </c>
      <c r="C11" s="252" t="s">
        <v>425</v>
      </c>
      <c r="D11" s="251" t="s">
        <v>415</v>
      </c>
    </row>
    <row r="12" spans="1:13" s="174" customFormat="1" x14ac:dyDescent="0.2">
      <c r="A12" s="253"/>
      <c r="B12" s="251" t="s">
        <v>476</v>
      </c>
      <c r="C12" s="252" t="s">
        <v>426</v>
      </c>
      <c r="D12" s="251" t="s">
        <v>415</v>
      </c>
    </row>
    <row r="13" spans="1:13" s="174" customFormat="1" ht="24" x14ac:dyDescent="0.2">
      <c r="A13" s="253"/>
      <c r="B13" s="251" t="s">
        <v>729</v>
      </c>
      <c r="C13" s="252" t="s">
        <v>265</v>
      </c>
      <c r="D13" s="251" t="s">
        <v>415</v>
      </c>
      <c r="M13" s="382"/>
    </row>
    <row r="14" spans="1:13" s="186" customFormat="1" x14ac:dyDescent="0.2">
      <c r="A14" s="253"/>
      <c r="B14" s="251" t="s">
        <v>737</v>
      </c>
      <c r="C14" s="252" t="s">
        <v>738</v>
      </c>
      <c r="D14" s="251" t="s">
        <v>415</v>
      </c>
    </row>
    <row r="15" spans="1:13" s="174" customFormat="1" x14ac:dyDescent="0.2">
      <c r="A15" s="253"/>
      <c r="B15" s="251" t="s">
        <v>141</v>
      </c>
      <c r="C15" s="252" t="s">
        <v>430</v>
      </c>
      <c r="D15" s="251" t="s">
        <v>416</v>
      </c>
    </row>
    <row r="16" spans="1:13" s="174" customFormat="1" x14ac:dyDescent="0.2">
      <c r="A16" s="253"/>
      <c r="B16" s="251" t="s">
        <v>165</v>
      </c>
      <c r="C16" s="252" t="s">
        <v>429</v>
      </c>
      <c r="D16" s="251" t="s">
        <v>416</v>
      </c>
    </row>
    <row r="17" spans="1:5" s="174" customFormat="1" x14ac:dyDescent="0.2">
      <c r="A17" s="253"/>
      <c r="B17" s="251" t="s">
        <v>186</v>
      </c>
      <c r="C17" s="252" t="s">
        <v>428</v>
      </c>
      <c r="D17" s="251" t="s">
        <v>416</v>
      </c>
    </row>
    <row r="18" spans="1:5" s="174" customFormat="1" x14ac:dyDescent="0.2">
      <c r="A18" s="253"/>
      <c r="B18" s="251" t="s">
        <v>189</v>
      </c>
      <c r="C18" s="252" t="s">
        <v>190</v>
      </c>
      <c r="D18" s="251" t="s">
        <v>416</v>
      </c>
    </row>
    <row r="19" spans="1:5" s="174" customFormat="1" x14ac:dyDescent="0.2">
      <c r="A19" s="253"/>
      <c r="B19" s="251" t="s">
        <v>162</v>
      </c>
      <c r="C19" s="252" t="s">
        <v>433</v>
      </c>
      <c r="D19" s="251" t="s">
        <v>416</v>
      </c>
    </row>
    <row r="20" spans="1:5" s="174" customFormat="1" x14ac:dyDescent="0.2">
      <c r="A20" s="253"/>
      <c r="B20" s="251" t="s">
        <v>214</v>
      </c>
      <c r="C20" s="252" t="s">
        <v>432</v>
      </c>
      <c r="D20" s="251" t="s">
        <v>416</v>
      </c>
    </row>
    <row r="21" spans="1:5" s="174" customFormat="1" x14ac:dyDescent="0.2">
      <c r="A21" s="253"/>
      <c r="B21" s="251" t="s">
        <v>222</v>
      </c>
      <c r="C21" s="252" t="s">
        <v>433</v>
      </c>
      <c r="D21" s="251" t="s">
        <v>416</v>
      </c>
    </row>
    <row r="22" spans="1:5" s="174" customFormat="1" x14ac:dyDescent="0.2">
      <c r="A22" s="253"/>
      <c r="B22" s="251" t="s">
        <v>384</v>
      </c>
      <c r="C22" s="252" t="s">
        <v>436</v>
      </c>
      <c r="D22" s="251" t="s">
        <v>439</v>
      </c>
      <c r="E22" s="186"/>
    </row>
    <row r="23" spans="1:5" s="174" customFormat="1" ht="12" customHeight="1" x14ac:dyDescent="0.2">
      <c r="A23" s="181"/>
      <c r="B23" s="182" t="s">
        <v>385</v>
      </c>
      <c r="C23" s="184" t="s">
        <v>435</v>
      </c>
      <c r="D23" s="182" t="s">
        <v>415</v>
      </c>
      <c r="E23" s="186"/>
    </row>
    <row r="24" spans="1:5" s="174" customFormat="1" x14ac:dyDescent="0.2">
      <c r="A24" s="181"/>
      <c r="B24" s="182" t="s">
        <v>387</v>
      </c>
      <c r="C24" s="183" t="s">
        <v>437</v>
      </c>
      <c r="D24" s="182" t="s">
        <v>415</v>
      </c>
      <c r="E24" s="186"/>
    </row>
    <row r="25" spans="1:5" s="174" customFormat="1" x14ac:dyDescent="0.2">
      <c r="A25" s="181"/>
      <c r="B25" s="251" t="s">
        <v>386</v>
      </c>
      <c r="C25" s="252" t="s">
        <v>441</v>
      </c>
      <c r="D25" s="251" t="s">
        <v>416</v>
      </c>
      <c r="E25" s="186"/>
    </row>
    <row r="26" spans="1:5" s="174" customFormat="1" x14ac:dyDescent="0.2">
      <c r="A26" s="181"/>
      <c r="B26" s="251" t="s">
        <v>388</v>
      </c>
      <c r="C26" s="252" t="s">
        <v>442</v>
      </c>
      <c r="D26" s="251" t="s">
        <v>416</v>
      </c>
      <c r="E26" s="186"/>
    </row>
    <row r="27" spans="1:5" s="174" customFormat="1" x14ac:dyDescent="0.2">
      <c r="A27" s="181"/>
      <c r="B27" s="251" t="s">
        <v>389</v>
      </c>
      <c r="C27" s="252" t="s">
        <v>448</v>
      </c>
      <c r="D27" s="251" t="s">
        <v>416</v>
      </c>
      <c r="E27" s="186"/>
    </row>
    <row r="28" spans="1:5" s="174" customFormat="1" x14ac:dyDescent="0.2">
      <c r="A28" s="181"/>
      <c r="B28" s="251" t="s">
        <v>390</v>
      </c>
      <c r="C28" s="252" t="s">
        <v>444</v>
      </c>
      <c r="D28" s="251" t="s">
        <v>416</v>
      </c>
      <c r="E28" s="186"/>
    </row>
    <row r="29" spans="1:5" s="174" customFormat="1" x14ac:dyDescent="0.2">
      <c r="A29" s="181"/>
      <c r="B29" s="251" t="s">
        <v>391</v>
      </c>
      <c r="C29" s="252" t="s">
        <v>445</v>
      </c>
      <c r="D29" s="251" t="s">
        <v>416</v>
      </c>
      <c r="E29" s="186"/>
    </row>
    <row r="30" spans="1:5" s="174" customFormat="1" x14ac:dyDescent="0.2">
      <c r="A30" s="181"/>
      <c r="B30" s="251" t="s">
        <v>392</v>
      </c>
      <c r="C30" s="252" t="s">
        <v>447</v>
      </c>
      <c r="D30" s="251" t="s">
        <v>416</v>
      </c>
      <c r="E30" s="186"/>
    </row>
    <row r="31" spans="1:5" s="174" customFormat="1" x14ac:dyDescent="0.2">
      <c r="A31" s="181"/>
      <c r="B31" s="251" t="s">
        <v>456</v>
      </c>
      <c r="C31" s="252" t="s">
        <v>449</v>
      </c>
      <c r="D31" s="251" t="s">
        <v>416</v>
      </c>
      <c r="E31" s="186"/>
    </row>
    <row r="32" spans="1:5" s="174" customFormat="1" x14ac:dyDescent="0.2">
      <c r="A32" s="181"/>
      <c r="B32" s="251" t="s">
        <v>455</v>
      </c>
      <c r="C32" s="252" t="s">
        <v>449</v>
      </c>
      <c r="D32" s="251" t="s">
        <v>416</v>
      </c>
      <c r="E32" s="186"/>
    </row>
    <row r="33" spans="1:5" s="174" customFormat="1" x14ac:dyDescent="0.2">
      <c r="A33" s="181"/>
      <c r="B33" s="251" t="s">
        <v>393</v>
      </c>
      <c r="C33" s="252" t="s">
        <v>450</v>
      </c>
      <c r="D33" s="251" t="s">
        <v>416</v>
      </c>
      <c r="E33" s="186"/>
    </row>
    <row r="34" spans="1:5" s="174" customFormat="1" x14ac:dyDescent="0.2">
      <c r="A34" s="181"/>
      <c r="B34" s="251" t="s">
        <v>394</v>
      </c>
      <c r="C34" s="252" t="s">
        <v>451</v>
      </c>
      <c r="D34" s="251" t="s">
        <v>416</v>
      </c>
      <c r="E34" s="186"/>
    </row>
    <row r="35" spans="1:5" s="174" customFormat="1" x14ac:dyDescent="0.2">
      <c r="A35" s="181"/>
      <c r="B35" s="251" t="s">
        <v>405</v>
      </c>
      <c r="C35" s="252" t="s">
        <v>733</v>
      </c>
      <c r="D35" s="251" t="s">
        <v>416</v>
      </c>
      <c r="E35" s="186"/>
    </row>
    <row r="36" spans="1:5" s="174" customFormat="1" x14ac:dyDescent="0.2">
      <c r="A36" s="181"/>
      <c r="B36" s="251" t="s">
        <v>408</v>
      </c>
      <c r="C36" s="252" t="s">
        <v>734</v>
      </c>
      <c r="D36" s="251" t="s">
        <v>416</v>
      </c>
      <c r="E36" s="186"/>
    </row>
    <row r="37" spans="1:5" s="174" customFormat="1" ht="24" x14ac:dyDescent="0.2">
      <c r="A37" s="181"/>
      <c r="B37" s="251" t="s">
        <v>409</v>
      </c>
      <c r="C37" s="252" t="s">
        <v>735</v>
      </c>
      <c r="D37" s="251" t="s">
        <v>416</v>
      </c>
      <c r="E37" s="186"/>
    </row>
    <row r="38" spans="1:5" s="174" customFormat="1" ht="24" x14ac:dyDescent="0.2">
      <c r="A38" s="181"/>
      <c r="B38" s="251" t="s">
        <v>410</v>
      </c>
      <c r="C38" s="252" t="s">
        <v>736</v>
      </c>
      <c r="D38" s="251" t="s">
        <v>416</v>
      </c>
      <c r="E38" s="186"/>
    </row>
    <row r="39" spans="1:5" x14ac:dyDescent="0.2">
      <c r="B39" s="170"/>
    </row>
    <row r="40" spans="1:5" x14ac:dyDescent="0.2">
      <c r="B40" s="172" t="s">
        <v>431</v>
      </c>
    </row>
    <row r="41" spans="1:5" x14ac:dyDescent="0.2">
      <c r="B41" s="172" t="s">
        <v>417</v>
      </c>
    </row>
    <row r="42" spans="1:5" x14ac:dyDescent="0.2">
      <c r="B42" s="171" t="s">
        <v>420</v>
      </c>
    </row>
    <row r="43" spans="1:5" x14ac:dyDescent="0.2">
      <c r="B43" s="172" t="s">
        <v>418</v>
      </c>
    </row>
    <row r="44" spans="1:5" x14ac:dyDescent="0.2">
      <c r="B44" s="171" t="s">
        <v>419</v>
      </c>
    </row>
    <row r="45" spans="1:5" x14ac:dyDescent="0.2">
      <c r="B45" s="172" t="s">
        <v>458</v>
      </c>
    </row>
    <row r="46" spans="1:5" x14ac:dyDescent="0.2">
      <c r="B46" s="171" t="s">
        <v>454</v>
      </c>
    </row>
    <row r="47" spans="1:5" x14ac:dyDescent="0.2">
      <c r="B47" s="170"/>
      <c r="C47" s="86"/>
    </row>
    <row r="48" spans="1:5" x14ac:dyDescent="0.2">
      <c r="B48" s="170"/>
    </row>
    <row r="49" spans="2:2" x14ac:dyDescent="0.2">
      <c r="B49" s="170"/>
    </row>
    <row r="50" spans="2:2" x14ac:dyDescent="0.2">
      <c r="B50" s="170"/>
    </row>
    <row r="51" spans="2:2" x14ac:dyDescent="0.2">
      <c r="B51" s="170"/>
    </row>
    <row r="52" spans="2:2" x14ac:dyDescent="0.2">
      <c r="B52" s="170"/>
    </row>
    <row r="53" spans="2:2" x14ac:dyDescent="0.2">
      <c r="B53" s="170"/>
    </row>
    <row r="54" spans="2:2" x14ac:dyDescent="0.2">
      <c r="B54" s="170"/>
    </row>
    <row r="55" spans="2:2" x14ac:dyDescent="0.2">
      <c r="B55" s="170"/>
    </row>
    <row r="56" spans="2:2" x14ac:dyDescent="0.2">
      <c r="B56" s="170"/>
    </row>
    <row r="57" spans="2:2" x14ac:dyDescent="0.2">
      <c r="B57" s="170"/>
    </row>
    <row r="58" spans="2:2" x14ac:dyDescent="0.2">
      <c r="B58" s="170"/>
    </row>
    <row r="59" spans="2:2" x14ac:dyDescent="0.2">
      <c r="B59" s="170"/>
    </row>
    <row r="60" spans="2:2" x14ac:dyDescent="0.2">
      <c r="B60" s="170"/>
    </row>
    <row r="61" spans="2:2" x14ac:dyDescent="0.2">
      <c r="B61" s="170"/>
    </row>
    <row r="62" spans="2:2" x14ac:dyDescent="0.2">
      <c r="B62" s="170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5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729</v>
      </c>
      <c r="B1" s="32" t="s">
        <v>265</v>
      </c>
    </row>
    <row r="2" spans="1:10" x14ac:dyDescent="0.15">
      <c r="E2" s="179">
        <v>43100</v>
      </c>
      <c r="J2" s="173" t="s">
        <v>421</v>
      </c>
    </row>
    <row r="3" spans="1:10" ht="31.5" x14ac:dyDescent="0.15">
      <c r="A3" s="47"/>
      <c r="B3" s="3" t="s">
        <v>266</v>
      </c>
      <c r="C3" s="3" t="s">
        <v>267</v>
      </c>
      <c r="D3" s="3" t="s">
        <v>268</v>
      </c>
    </row>
    <row r="4" spans="1:10" x14ac:dyDescent="0.15">
      <c r="A4" s="47" t="s">
        <v>240</v>
      </c>
      <c r="B4" s="48">
        <v>3.8041680000000002</v>
      </c>
      <c r="C4" s="48">
        <v>3.8041680000000002</v>
      </c>
      <c r="D4" s="48">
        <v>2.560953</v>
      </c>
    </row>
    <row r="5" spans="1:10" x14ac:dyDescent="0.15">
      <c r="A5" s="47" t="s">
        <v>241</v>
      </c>
      <c r="B5" s="48">
        <v>0.94076300000000002</v>
      </c>
      <c r="C5" s="48">
        <v>0.94076300000000002</v>
      </c>
      <c r="D5" s="48">
        <v>0.30836200000000002</v>
      </c>
    </row>
    <row r="6" spans="1:10" x14ac:dyDescent="0.15">
      <c r="A6" s="47" t="s">
        <v>242</v>
      </c>
      <c r="B6" s="48">
        <v>2.1430210000000001</v>
      </c>
      <c r="C6" s="48">
        <v>2.1430210000000001</v>
      </c>
      <c r="D6" s="48">
        <v>1.438866</v>
      </c>
    </row>
    <row r="7" spans="1:10" x14ac:dyDescent="0.15">
      <c r="A7" s="47" t="s">
        <v>244</v>
      </c>
      <c r="B7" s="48">
        <v>14.582979</v>
      </c>
      <c r="C7" s="48">
        <v>15.582979</v>
      </c>
      <c r="D7" s="48">
        <v>8.1001519999999996</v>
      </c>
    </row>
    <row r="8" spans="1:10" x14ac:dyDescent="0.15">
      <c r="A8" s="47" t="s">
        <v>245</v>
      </c>
      <c r="B8" s="48">
        <v>17.823806000000001</v>
      </c>
      <c r="C8" s="48">
        <v>18.823806000000001</v>
      </c>
      <c r="D8" s="48">
        <v>9.2582439999999995</v>
      </c>
    </row>
    <row r="9" spans="1:10" x14ac:dyDescent="0.15">
      <c r="A9" s="47" t="s">
        <v>246</v>
      </c>
      <c r="B9" s="48">
        <v>8.4523890000000002</v>
      </c>
      <c r="C9" s="48">
        <v>8.4523890000000002</v>
      </c>
      <c r="D9" s="48">
        <v>4.3390579999999996</v>
      </c>
    </row>
    <row r="10" spans="1:10" x14ac:dyDescent="0.15">
      <c r="A10" s="47" t="s">
        <v>247</v>
      </c>
      <c r="B10" s="48">
        <v>13.598838000000001</v>
      </c>
      <c r="C10" s="48">
        <v>14.598838000000001</v>
      </c>
      <c r="D10" s="48">
        <v>8.9308890000000005</v>
      </c>
    </row>
    <row r="11" spans="1:10" x14ac:dyDescent="0.15">
      <c r="A11" s="47" t="s">
        <v>243</v>
      </c>
      <c r="B11" s="48">
        <v>7.041531</v>
      </c>
      <c r="C11" s="48">
        <v>7.041531</v>
      </c>
      <c r="D11" s="48">
        <v>3.0326059999999999</v>
      </c>
    </row>
    <row r="12" spans="1:10" x14ac:dyDescent="0.15">
      <c r="A12" s="47" t="s">
        <v>248</v>
      </c>
      <c r="B12" s="48">
        <v>45.875990999999999</v>
      </c>
      <c r="C12" s="48">
        <v>49.075991000000002</v>
      </c>
      <c r="D12" s="48">
        <v>24.094520000000003</v>
      </c>
    </row>
    <row r="13" spans="1:10" x14ac:dyDescent="0.15">
      <c r="A13" s="47" t="s">
        <v>239</v>
      </c>
      <c r="B13" s="48">
        <v>1.393313</v>
      </c>
      <c r="C13" s="48">
        <v>1.393313</v>
      </c>
      <c r="D13" s="48">
        <v>1.0670919999999999</v>
      </c>
    </row>
    <row r="14" spans="1:10" x14ac:dyDescent="0.15">
      <c r="A14" s="47" t="s">
        <v>60</v>
      </c>
      <c r="B14" s="48">
        <v>115.65679900000001</v>
      </c>
      <c r="C14" s="48">
        <v>121.85679900000001</v>
      </c>
      <c r="D14" s="48">
        <v>63.130742000000005</v>
      </c>
    </row>
    <row r="15" spans="1:10" x14ac:dyDescent="0.15">
      <c r="A15" s="13"/>
      <c r="B15" s="91"/>
      <c r="C15" s="91"/>
      <c r="D15" s="91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2" customWidth="1"/>
    <col min="2" max="2" width="53.33203125" style="82" customWidth="1"/>
    <col min="3" max="16384" width="12" style="82"/>
  </cols>
  <sheetData>
    <row r="1" spans="1:9" x14ac:dyDescent="0.15">
      <c r="A1" s="102" t="s">
        <v>737</v>
      </c>
      <c r="B1" s="102" t="s">
        <v>738</v>
      </c>
      <c r="C1" s="237">
        <v>43100</v>
      </c>
    </row>
    <row r="2" spans="1:9" x14ac:dyDescent="0.15">
      <c r="I2" s="173" t="s">
        <v>421</v>
      </c>
    </row>
    <row r="3" spans="1:9" x14ac:dyDescent="0.15">
      <c r="B3" s="126"/>
      <c r="C3" s="213" t="s">
        <v>739</v>
      </c>
      <c r="D3" s="213" t="s">
        <v>281</v>
      </c>
    </row>
    <row r="4" spans="1:9" x14ac:dyDescent="0.15">
      <c r="B4" s="213" t="s">
        <v>740</v>
      </c>
      <c r="C4" s="213">
        <v>17.8</v>
      </c>
      <c r="D4" s="213">
        <v>17.8</v>
      </c>
    </row>
    <row r="5" spans="1:9" x14ac:dyDescent="0.15">
      <c r="B5" s="213" t="s">
        <v>741</v>
      </c>
      <c r="C5" s="213">
        <v>466.4</v>
      </c>
      <c r="D5" s="213">
        <v>466.4</v>
      </c>
    </row>
    <row r="6" spans="1:9" x14ac:dyDescent="0.15">
      <c r="B6" s="240" t="s">
        <v>60</v>
      </c>
      <c r="C6" s="240">
        <v>484.2</v>
      </c>
      <c r="D6" s="240">
        <v>484.2</v>
      </c>
    </row>
    <row r="7" spans="1:9" x14ac:dyDescent="0.15">
      <c r="B7" s="213"/>
      <c r="C7" s="213"/>
      <c r="D7" s="213"/>
    </row>
    <row r="8" spans="1:9" x14ac:dyDescent="0.15">
      <c r="B8" s="213" t="s">
        <v>470</v>
      </c>
      <c r="C8" s="213">
        <v>17.8</v>
      </c>
      <c r="D8" s="213">
        <v>17.8</v>
      </c>
    </row>
    <row r="9" spans="1:9" x14ac:dyDescent="0.15">
      <c r="B9" s="213" t="s">
        <v>742</v>
      </c>
      <c r="C9" s="213"/>
      <c r="D9" s="213"/>
    </row>
    <row r="10" spans="1:9" x14ac:dyDescent="0.15">
      <c r="B10" s="240" t="s">
        <v>743</v>
      </c>
      <c r="C10" s="240">
        <v>17.8</v>
      </c>
      <c r="D10" s="240">
        <v>17.8</v>
      </c>
    </row>
    <row r="11" spans="1:9" x14ac:dyDescent="0.15">
      <c r="B11" s="213" t="s">
        <v>744</v>
      </c>
      <c r="C11" s="213">
        <v>2.8</v>
      </c>
      <c r="D11" s="213">
        <v>2.8</v>
      </c>
    </row>
    <row r="12" spans="1:9" x14ac:dyDescent="0.15">
      <c r="B12" s="213" t="s">
        <v>68</v>
      </c>
      <c r="C12" s="213">
        <v>463.6</v>
      </c>
      <c r="D12" s="213">
        <v>463.6</v>
      </c>
    </row>
    <row r="13" spans="1:9" x14ac:dyDescent="0.15">
      <c r="B13" s="240" t="s">
        <v>747</v>
      </c>
      <c r="C13" s="240">
        <v>466.40000000000003</v>
      </c>
      <c r="D13" s="240">
        <v>466.40000000000003</v>
      </c>
    </row>
    <row r="14" spans="1:9" x14ac:dyDescent="0.15">
      <c r="B14" s="213"/>
      <c r="C14" s="213"/>
      <c r="D14" s="213"/>
    </row>
    <row r="15" spans="1:9" x14ac:dyDescent="0.15">
      <c r="B15" s="240" t="str">
        <f>+"Samlet realisert gevinst på egenkapitalposisjoner i "&amp;TEXT(C1,"åååå")</f>
        <v>Samlet realisert gevinst på egenkapitalposisjoner i 2017</v>
      </c>
      <c r="C15" s="334">
        <v>3.2</v>
      </c>
      <c r="D15" s="334"/>
    </row>
    <row r="16" spans="1:9" x14ac:dyDescent="0.15">
      <c r="B16" s="240" t="str">
        <f>"Samlet realisert tap på egenkapitalposisjoner i "&amp;TEXT(C1,"åååå")</f>
        <v>Samlet realisert tap på egenkapitalposisjoner i 2017</v>
      </c>
      <c r="C16" s="334"/>
      <c r="D16" s="334"/>
    </row>
    <row r="17" spans="2:4" x14ac:dyDescent="0.15">
      <c r="B17" s="240" t="str">
        <f>+"Samlet urealisert gevinst per "&amp;TEXT(C1,"dd.mm.ååå")</f>
        <v>Samlet urealisert gevinst per 31.12.2017</v>
      </c>
      <c r="C17" s="334">
        <v>197.7</v>
      </c>
      <c r="D17" s="334"/>
    </row>
    <row r="18" spans="2:4" x14ac:dyDescent="0.15">
      <c r="B18" s="235" t="s">
        <v>745</v>
      </c>
      <c r="C18" s="335">
        <v>197.7</v>
      </c>
      <c r="D18" s="335"/>
    </row>
    <row r="19" spans="2:4" x14ac:dyDescent="0.15">
      <c r="B19" s="235" t="s">
        <v>746</v>
      </c>
      <c r="C19" s="336">
        <v>0</v>
      </c>
      <c r="D19" s="336">
        <v>0</v>
      </c>
    </row>
    <row r="20" spans="2:4" x14ac:dyDescent="0.15">
      <c r="B20" s="240" t="str">
        <f>+"Samlet urealisert tap per "&amp;TEXT(C1,"dd.mm.ååå")</f>
        <v>Samlet urealisert tap per 31.12.2017</v>
      </c>
      <c r="C20" s="333">
        <v>0</v>
      </c>
      <c r="D20" s="333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6"/>
  <sheetViews>
    <sheetView workbookViewId="0">
      <selection activeCell="D10" sqref="D10"/>
    </sheetView>
  </sheetViews>
  <sheetFormatPr baseColWidth="10" defaultRowHeight="10.5" x14ac:dyDescent="0.15"/>
  <cols>
    <col min="1" max="1" width="4.5" style="82" customWidth="1"/>
    <col min="2" max="2" width="68.83203125" style="82" customWidth="1"/>
    <col min="3" max="5" width="16" style="82" customWidth="1"/>
    <col min="6" max="16384" width="12" style="82"/>
  </cols>
  <sheetData>
    <row r="1" spans="1:7" x14ac:dyDescent="0.15">
      <c r="A1" s="102" t="s">
        <v>384</v>
      </c>
      <c r="B1" s="102" t="s">
        <v>436</v>
      </c>
      <c r="E1" s="284">
        <f>+Innhold!D2</f>
        <v>43281</v>
      </c>
    </row>
    <row r="2" spans="1:7" x14ac:dyDescent="0.15">
      <c r="G2" s="173" t="s">
        <v>421</v>
      </c>
    </row>
    <row r="4" spans="1:7" x14ac:dyDescent="0.15">
      <c r="A4" s="337"/>
      <c r="B4" s="338"/>
      <c r="C4" s="75" t="s">
        <v>0</v>
      </c>
      <c r="D4" s="75" t="s">
        <v>1</v>
      </c>
      <c r="E4" s="75" t="s">
        <v>2</v>
      </c>
    </row>
    <row r="5" spans="1:7" ht="29.25" customHeight="1" x14ac:dyDescent="0.15">
      <c r="A5" s="339"/>
      <c r="B5" s="340"/>
      <c r="C5" s="341" t="s">
        <v>11</v>
      </c>
      <c r="D5" s="341"/>
      <c r="E5" s="341" t="s">
        <v>12</v>
      </c>
    </row>
    <row r="6" spans="1:7" ht="12.75" customHeight="1" x14ac:dyDescent="0.15">
      <c r="A6" s="339"/>
      <c r="B6" s="340"/>
      <c r="C6" s="341"/>
      <c r="D6" s="341"/>
      <c r="E6" s="341"/>
    </row>
    <row r="7" spans="1:7" x14ac:dyDescent="0.15">
      <c r="A7" s="339"/>
      <c r="B7" s="340"/>
      <c r="C7" s="75" t="s">
        <v>3</v>
      </c>
      <c r="D7" s="76" t="s">
        <v>4</v>
      </c>
      <c r="E7" s="75" t="s">
        <v>3</v>
      </c>
    </row>
    <row r="8" spans="1:7" x14ac:dyDescent="0.15">
      <c r="A8" s="90">
        <v>1</v>
      </c>
      <c r="B8" s="77" t="s">
        <v>13</v>
      </c>
      <c r="C8" s="83">
        <v>16681.663202920001</v>
      </c>
      <c r="D8" s="84">
        <v>16352.546001359999</v>
      </c>
      <c r="E8" s="83">
        <v>1334.5330562336001</v>
      </c>
    </row>
    <row r="9" spans="1:7" x14ac:dyDescent="0.15">
      <c r="A9" s="90">
        <v>2</v>
      </c>
      <c r="B9" s="78" t="s">
        <v>15</v>
      </c>
      <c r="C9" s="83">
        <v>16681.663202920001</v>
      </c>
      <c r="D9" s="84">
        <v>16352.546001359999</v>
      </c>
      <c r="E9" s="83">
        <v>1334.5330562336001</v>
      </c>
    </row>
    <row r="10" spans="1:7" x14ac:dyDescent="0.15">
      <c r="A10" s="90">
        <v>3</v>
      </c>
      <c r="B10" s="78" t="s">
        <v>105</v>
      </c>
      <c r="C10" s="83" t="s">
        <v>382</v>
      </c>
      <c r="D10" s="84" t="s">
        <v>382</v>
      </c>
      <c r="E10" s="83" t="s">
        <v>382</v>
      </c>
    </row>
    <row r="11" spans="1:7" x14ac:dyDescent="0.15">
      <c r="A11" s="90">
        <v>4</v>
      </c>
      <c r="B11" s="78" t="s">
        <v>104</v>
      </c>
      <c r="C11" s="83" t="s">
        <v>382</v>
      </c>
      <c r="D11" s="84" t="s">
        <v>382</v>
      </c>
      <c r="E11" s="83" t="s">
        <v>382</v>
      </c>
    </row>
    <row r="12" spans="1:7" x14ac:dyDescent="0.15">
      <c r="A12" s="90">
        <v>5</v>
      </c>
      <c r="B12" s="78" t="s">
        <v>109</v>
      </c>
      <c r="C12" s="83" t="s">
        <v>382</v>
      </c>
      <c r="D12" s="84" t="s">
        <v>382</v>
      </c>
      <c r="E12" s="83" t="s">
        <v>382</v>
      </c>
    </row>
    <row r="13" spans="1:7" x14ac:dyDescent="0.15">
      <c r="A13" s="90">
        <v>6</v>
      </c>
      <c r="B13" s="77" t="s">
        <v>16</v>
      </c>
      <c r="C13" s="83">
        <v>272.73157900000001</v>
      </c>
      <c r="D13" s="84">
        <v>219.19885915999998</v>
      </c>
      <c r="E13" s="83">
        <v>21.81852632</v>
      </c>
    </row>
    <row r="14" spans="1:7" x14ac:dyDescent="0.15">
      <c r="A14" s="90">
        <v>7</v>
      </c>
      <c r="B14" s="79" t="s">
        <v>140</v>
      </c>
      <c r="C14" s="83">
        <v>95.748204000000001</v>
      </c>
      <c r="D14" s="84">
        <v>78.317831439999992</v>
      </c>
      <c r="E14" s="83">
        <v>7.6598563200000003</v>
      </c>
    </row>
    <row r="15" spans="1:7" x14ac:dyDescent="0.15">
      <c r="A15" s="90">
        <v>8</v>
      </c>
      <c r="B15" s="79" t="s">
        <v>106</v>
      </c>
      <c r="C15" s="83" t="s">
        <v>382</v>
      </c>
      <c r="D15" s="84" t="s">
        <v>382</v>
      </c>
      <c r="E15" s="83" t="s">
        <v>382</v>
      </c>
    </row>
    <row r="16" spans="1:7" x14ac:dyDescent="0.15">
      <c r="A16" s="90">
        <v>9</v>
      </c>
      <c r="B16" s="79" t="s">
        <v>15</v>
      </c>
      <c r="C16" s="83" t="s">
        <v>382</v>
      </c>
      <c r="D16" s="84" t="s">
        <v>382</v>
      </c>
      <c r="E16" s="83" t="s">
        <v>382</v>
      </c>
    </row>
    <row r="17" spans="1:5" x14ac:dyDescent="0.15">
      <c r="A17" s="90">
        <v>10</v>
      </c>
      <c r="B17" s="79" t="s">
        <v>17</v>
      </c>
      <c r="C17" s="83" t="s">
        <v>382</v>
      </c>
      <c r="D17" s="84" t="s">
        <v>382</v>
      </c>
      <c r="E17" s="83" t="s">
        <v>382</v>
      </c>
    </row>
    <row r="18" spans="1:5" x14ac:dyDescent="0.15">
      <c r="A18" s="90">
        <v>11</v>
      </c>
      <c r="B18" s="79" t="s">
        <v>111</v>
      </c>
      <c r="C18" s="83" t="s">
        <v>382</v>
      </c>
      <c r="D18" s="84" t="s">
        <v>382</v>
      </c>
      <c r="E18" s="83" t="s">
        <v>382</v>
      </c>
    </row>
    <row r="19" spans="1:5" x14ac:dyDescent="0.15">
      <c r="A19" s="90">
        <v>12</v>
      </c>
      <c r="B19" s="79" t="s">
        <v>107</v>
      </c>
      <c r="C19" s="83">
        <v>176.983375</v>
      </c>
      <c r="D19" s="84">
        <v>140.88102771999999</v>
      </c>
      <c r="E19" s="83">
        <v>14.158670000000001</v>
      </c>
    </row>
    <row r="20" spans="1:5" x14ac:dyDescent="0.15">
      <c r="A20" s="90">
        <v>13</v>
      </c>
      <c r="B20" s="80" t="s">
        <v>22</v>
      </c>
      <c r="C20" s="83" t="s">
        <v>382</v>
      </c>
      <c r="D20" s="84" t="s">
        <v>382</v>
      </c>
      <c r="E20" s="83" t="s">
        <v>382</v>
      </c>
    </row>
    <row r="21" spans="1:5" x14ac:dyDescent="0.15">
      <c r="A21" s="90">
        <v>14</v>
      </c>
      <c r="B21" s="80" t="s">
        <v>25</v>
      </c>
      <c r="C21" s="83" t="s">
        <v>382</v>
      </c>
      <c r="D21" s="84" t="s">
        <v>382</v>
      </c>
      <c r="E21" s="83" t="s">
        <v>382</v>
      </c>
    </row>
    <row r="22" spans="1:5" x14ac:dyDescent="0.15">
      <c r="A22" s="90">
        <v>15</v>
      </c>
      <c r="B22" s="79" t="s">
        <v>14</v>
      </c>
      <c r="C22" s="83" t="s">
        <v>382</v>
      </c>
      <c r="D22" s="84" t="s">
        <v>382</v>
      </c>
      <c r="E22" s="83" t="s">
        <v>382</v>
      </c>
    </row>
    <row r="23" spans="1:5" x14ac:dyDescent="0.15">
      <c r="A23" s="90">
        <v>16</v>
      </c>
      <c r="B23" s="79" t="s">
        <v>27</v>
      </c>
      <c r="C23" s="83" t="s">
        <v>382</v>
      </c>
      <c r="D23" s="84" t="s">
        <v>382</v>
      </c>
      <c r="E23" s="83" t="s">
        <v>382</v>
      </c>
    </row>
    <row r="24" spans="1:5" x14ac:dyDescent="0.15">
      <c r="A24" s="90">
        <v>17</v>
      </c>
      <c r="B24" s="79" t="s">
        <v>137</v>
      </c>
      <c r="C24" s="83" t="s">
        <v>382</v>
      </c>
      <c r="D24" s="84" t="s">
        <v>382</v>
      </c>
      <c r="E24" s="83" t="s">
        <v>382</v>
      </c>
    </row>
    <row r="25" spans="1:5" x14ac:dyDescent="0.15">
      <c r="A25" s="90">
        <v>18</v>
      </c>
      <c r="B25" s="79" t="s">
        <v>26</v>
      </c>
      <c r="C25" s="83" t="s">
        <v>382</v>
      </c>
      <c r="D25" s="84" t="s">
        <v>382</v>
      </c>
      <c r="E25" s="83" t="s">
        <v>382</v>
      </c>
    </row>
    <row r="26" spans="1:5" x14ac:dyDescent="0.15">
      <c r="A26" s="90">
        <v>19</v>
      </c>
      <c r="B26" s="80" t="s">
        <v>21</v>
      </c>
      <c r="C26" s="83" t="s">
        <v>382</v>
      </c>
      <c r="D26" s="84" t="s">
        <v>382</v>
      </c>
      <c r="E26" s="83" t="s">
        <v>382</v>
      </c>
    </row>
    <row r="27" spans="1:5" x14ac:dyDescent="0.15">
      <c r="A27" s="90">
        <v>20</v>
      </c>
      <c r="B27" s="79" t="s">
        <v>15</v>
      </c>
      <c r="C27" s="83" t="s">
        <v>382</v>
      </c>
      <c r="D27" s="84" t="s">
        <v>382</v>
      </c>
      <c r="E27" s="83" t="s">
        <v>382</v>
      </c>
    </row>
    <row r="28" spans="1:5" x14ac:dyDescent="0.15">
      <c r="A28" s="90">
        <v>21</v>
      </c>
      <c r="B28" s="79" t="s">
        <v>108</v>
      </c>
      <c r="C28" s="83" t="s">
        <v>382</v>
      </c>
      <c r="D28" s="84" t="s">
        <v>382</v>
      </c>
      <c r="E28" s="83" t="s">
        <v>382</v>
      </c>
    </row>
    <row r="29" spans="1:5" x14ac:dyDescent="0.15">
      <c r="A29" s="90">
        <v>22</v>
      </c>
      <c r="B29" s="80" t="s">
        <v>110</v>
      </c>
      <c r="C29" s="83" t="s">
        <v>382</v>
      </c>
      <c r="D29" s="84" t="s">
        <v>382</v>
      </c>
      <c r="E29" s="83" t="s">
        <v>382</v>
      </c>
    </row>
    <row r="30" spans="1:5" x14ac:dyDescent="0.15">
      <c r="A30" s="90">
        <v>23</v>
      </c>
      <c r="B30" s="80" t="s">
        <v>20</v>
      </c>
      <c r="C30" s="83">
        <v>1294.6287500000001</v>
      </c>
      <c r="D30" s="84">
        <v>1294.6287500000001</v>
      </c>
      <c r="E30" s="83">
        <v>103.5703</v>
      </c>
    </row>
    <row r="31" spans="1:5" x14ac:dyDescent="0.15">
      <c r="A31" s="90">
        <v>24</v>
      </c>
      <c r="B31" s="79" t="s">
        <v>24</v>
      </c>
      <c r="C31" s="83" t="s">
        <v>382</v>
      </c>
      <c r="D31" s="84" t="s">
        <v>382</v>
      </c>
      <c r="E31" s="83" t="s">
        <v>382</v>
      </c>
    </row>
    <row r="32" spans="1:5" x14ac:dyDescent="0.15">
      <c r="A32" s="90">
        <v>25</v>
      </c>
      <c r="B32" s="79" t="s">
        <v>15</v>
      </c>
      <c r="C32" s="83">
        <v>1294.6287500000001</v>
      </c>
      <c r="D32" s="84">
        <v>1294.6287500000001</v>
      </c>
      <c r="E32" s="83">
        <v>103.5703</v>
      </c>
    </row>
    <row r="33" spans="1:5" x14ac:dyDescent="0.15">
      <c r="A33" s="90">
        <v>26</v>
      </c>
      <c r="B33" s="79" t="s">
        <v>23</v>
      </c>
      <c r="C33" s="83" t="s">
        <v>382</v>
      </c>
      <c r="D33" s="84" t="s">
        <v>382</v>
      </c>
      <c r="E33" s="83" t="s">
        <v>382</v>
      </c>
    </row>
    <row r="34" spans="1:5" x14ac:dyDescent="0.15">
      <c r="A34" s="90">
        <v>27</v>
      </c>
      <c r="B34" s="80" t="s">
        <v>19</v>
      </c>
      <c r="C34" s="83">
        <v>391.74299999999999</v>
      </c>
      <c r="D34" s="84">
        <v>427.93453449999998</v>
      </c>
      <c r="E34" s="83">
        <v>31.33944</v>
      </c>
    </row>
    <row r="35" spans="1:5" x14ac:dyDescent="0.15">
      <c r="A35" s="90">
        <v>28</v>
      </c>
      <c r="B35" s="80" t="s">
        <v>18</v>
      </c>
      <c r="C35" s="83" t="s">
        <v>382</v>
      </c>
      <c r="D35" s="84" t="s">
        <v>382</v>
      </c>
      <c r="E35" s="83" t="s">
        <v>382</v>
      </c>
    </row>
    <row r="36" spans="1:5" x14ac:dyDescent="0.15">
      <c r="A36" s="90">
        <v>29</v>
      </c>
      <c r="B36" s="81" t="s">
        <v>138</v>
      </c>
      <c r="C36" s="85">
        <v>18640.766531919999</v>
      </c>
      <c r="D36" s="278">
        <v>18294.308145019997</v>
      </c>
      <c r="E36" s="85">
        <v>1491.2613225536002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3"/>
  <sheetViews>
    <sheetView workbookViewId="0">
      <selection activeCell="C3" sqref="C3"/>
    </sheetView>
  </sheetViews>
  <sheetFormatPr baseColWidth="10" defaultRowHeight="10.5" x14ac:dyDescent="0.15"/>
  <cols>
    <col min="1" max="1" width="4.33203125" style="82" customWidth="1"/>
    <col min="2" max="2" width="56.5" style="82" customWidth="1"/>
    <col min="3" max="6" width="16" style="82" customWidth="1"/>
    <col min="7" max="7" width="17" style="82" customWidth="1"/>
    <col min="8" max="9" width="16" style="82" customWidth="1"/>
    <col min="10" max="16384" width="12" style="82"/>
  </cols>
  <sheetData>
    <row r="1" spans="1:9" x14ac:dyDescent="0.15">
      <c r="A1" s="102" t="s">
        <v>385</v>
      </c>
      <c r="B1" s="102" t="s">
        <v>435</v>
      </c>
    </row>
    <row r="2" spans="1:9" x14ac:dyDescent="0.15">
      <c r="H2" s="173" t="s">
        <v>421</v>
      </c>
    </row>
    <row r="3" spans="1:9" x14ac:dyDescent="0.15">
      <c r="C3" s="237">
        <v>43281</v>
      </c>
    </row>
    <row r="4" spans="1:9" x14ac:dyDescent="0.15">
      <c r="B4" s="337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  <c r="I4" s="90" t="s">
        <v>8</v>
      </c>
    </row>
    <row r="5" spans="1:9" ht="12" customHeight="1" x14ac:dyDescent="0.15">
      <c r="B5" s="339"/>
      <c r="C5" s="342" t="s">
        <v>52</v>
      </c>
      <c r="D5" s="342" t="s">
        <v>53</v>
      </c>
      <c r="E5" s="342" t="s">
        <v>59</v>
      </c>
      <c r="F5" s="342"/>
      <c r="G5" s="342"/>
      <c r="H5" s="342"/>
      <c r="I5" s="342"/>
    </row>
    <row r="6" spans="1:9" ht="42" x14ac:dyDescent="0.15">
      <c r="B6" s="339"/>
      <c r="C6" s="342"/>
      <c r="D6" s="342"/>
      <c r="E6" s="76" t="s">
        <v>54</v>
      </c>
      <c r="F6" s="76" t="s">
        <v>55</v>
      </c>
      <c r="G6" s="76" t="s">
        <v>56</v>
      </c>
      <c r="H6" s="76" t="s">
        <v>57</v>
      </c>
      <c r="I6" s="76" t="s">
        <v>58</v>
      </c>
    </row>
    <row r="7" spans="1:9" ht="10.5" customHeight="1" x14ac:dyDescent="0.15">
      <c r="B7" s="107" t="s">
        <v>28</v>
      </c>
      <c r="C7" s="106"/>
      <c r="D7" s="106"/>
      <c r="E7" s="106"/>
      <c r="F7" s="106"/>
      <c r="G7" s="106"/>
      <c r="H7" s="106"/>
      <c r="I7" s="106"/>
    </row>
    <row r="8" spans="1:9" ht="10.5" customHeight="1" x14ac:dyDescent="0.15">
      <c r="B8" s="105" t="s">
        <v>32</v>
      </c>
      <c r="C8" s="279">
        <v>565.54833499999995</v>
      </c>
      <c r="D8" s="106">
        <v>565.54833499999995</v>
      </c>
      <c r="E8" s="279">
        <v>565.54833499999995</v>
      </c>
      <c r="F8" s="279" t="s">
        <v>382</v>
      </c>
      <c r="G8" s="279" t="s">
        <v>382</v>
      </c>
      <c r="H8" s="279" t="s">
        <v>382</v>
      </c>
      <c r="I8" s="279" t="s">
        <v>382</v>
      </c>
    </row>
    <row r="9" spans="1:9" ht="10.5" customHeight="1" x14ac:dyDescent="0.15">
      <c r="B9" s="105" t="s">
        <v>33</v>
      </c>
      <c r="C9" s="279">
        <v>60.910572000000002</v>
      </c>
      <c r="D9" s="106">
        <v>60.910572000000002</v>
      </c>
      <c r="E9" s="279">
        <v>60.910572000000002</v>
      </c>
      <c r="F9" s="279" t="s">
        <v>382</v>
      </c>
      <c r="G9" s="279" t="s">
        <v>382</v>
      </c>
      <c r="H9" s="279" t="s">
        <v>382</v>
      </c>
      <c r="I9" s="279" t="s">
        <v>382</v>
      </c>
    </row>
    <row r="10" spans="1:9" ht="10.5" customHeight="1" x14ac:dyDescent="0.15">
      <c r="B10" s="105" t="s">
        <v>34</v>
      </c>
      <c r="C10" s="279">
        <v>32181.299035</v>
      </c>
      <c r="D10" s="106">
        <v>32181.299035</v>
      </c>
      <c r="E10" s="279">
        <v>32181.299035</v>
      </c>
      <c r="F10" s="279" t="s">
        <v>382</v>
      </c>
      <c r="G10" s="279" t="s">
        <v>382</v>
      </c>
      <c r="H10" s="279" t="s">
        <v>382</v>
      </c>
      <c r="I10" s="279" t="s">
        <v>382</v>
      </c>
    </row>
    <row r="11" spans="1:9" ht="10.5" customHeight="1" x14ac:dyDescent="0.15">
      <c r="B11" s="105" t="s">
        <v>35</v>
      </c>
      <c r="C11" s="279">
        <v>4813.3348660000001</v>
      </c>
      <c r="D11" s="106">
        <v>4813.3348660000001</v>
      </c>
      <c r="E11" s="279">
        <v>4813.3348660000001</v>
      </c>
      <c r="F11" s="279" t="s">
        <v>382</v>
      </c>
      <c r="G11" s="279" t="s">
        <v>382</v>
      </c>
      <c r="H11" s="279" t="s">
        <v>382</v>
      </c>
      <c r="I11" s="279" t="s">
        <v>382</v>
      </c>
    </row>
    <row r="12" spans="1:9" ht="10.5" customHeight="1" x14ac:dyDescent="0.15">
      <c r="B12" s="105" t="s">
        <v>36</v>
      </c>
      <c r="C12" s="279">
        <v>547.79868699999997</v>
      </c>
      <c r="D12" s="106">
        <v>547.79868699999997</v>
      </c>
      <c r="E12" s="279">
        <v>547.79868699999997</v>
      </c>
      <c r="F12" s="279" t="s">
        <v>382</v>
      </c>
      <c r="G12" s="279" t="s">
        <v>382</v>
      </c>
      <c r="H12" s="279" t="s">
        <v>382</v>
      </c>
      <c r="I12" s="279" t="s">
        <v>382</v>
      </c>
    </row>
    <row r="13" spans="1:9" ht="10.5" customHeight="1" x14ac:dyDescent="0.15">
      <c r="B13" s="105" t="s">
        <v>37</v>
      </c>
      <c r="C13" s="279">
        <v>257.90320100000002</v>
      </c>
      <c r="D13" s="106">
        <v>257.90320100000002</v>
      </c>
      <c r="E13" s="279" t="s">
        <v>382</v>
      </c>
      <c r="F13" s="279">
        <v>257.90320100000002</v>
      </c>
      <c r="G13" s="279" t="s">
        <v>382</v>
      </c>
      <c r="H13" s="279" t="s">
        <v>382</v>
      </c>
      <c r="I13" s="279" t="s">
        <v>382</v>
      </c>
    </row>
    <row r="14" spans="1:9" ht="10.5" customHeight="1" x14ac:dyDescent="0.15">
      <c r="B14" s="105" t="s">
        <v>38</v>
      </c>
      <c r="C14" s="279" t="s">
        <v>382</v>
      </c>
      <c r="D14" s="106" t="s">
        <v>382</v>
      </c>
      <c r="E14" s="279" t="s">
        <v>382</v>
      </c>
      <c r="F14" s="279" t="s">
        <v>382</v>
      </c>
      <c r="G14" s="279" t="s">
        <v>382</v>
      </c>
      <c r="H14" s="279" t="s">
        <v>382</v>
      </c>
      <c r="I14" s="279" t="s">
        <v>382</v>
      </c>
    </row>
    <row r="15" spans="1:9" ht="10.5" customHeight="1" x14ac:dyDescent="0.15">
      <c r="B15" s="105" t="s">
        <v>39</v>
      </c>
      <c r="C15" s="279">
        <v>60.383000000000003</v>
      </c>
      <c r="D15" s="106">
        <v>60.383000000000003</v>
      </c>
      <c r="E15" s="279">
        <v>60.383000000000003</v>
      </c>
      <c r="F15" s="279" t="s">
        <v>382</v>
      </c>
      <c r="G15" s="279" t="s">
        <v>382</v>
      </c>
      <c r="H15" s="279" t="s">
        <v>382</v>
      </c>
      <c r="I15" s="279" t="s">
        <v>382</v>
      </c>
    </row>
    <row r="16" spans="1:9" ht="10.5" customHeight="1" x14ac:dyDescent="0.15">
      <c r="B16" s="105" t="s">
        <v>40</v>
      </c>
      <c r="C16" s="279">
        <v>128.673813</v>
      </c>
      <c r="D16" s="106">
        <v>128.673813</v>
      </c>
      <c r="E16" s="279">
        <v>128.673813</v>
      </c>
      <c r="F16" s="279" t="s">
        <v>382</v>
      </c>
      <c r="G16" s="279" t="s">
        <v>382</v>
      </c>
      <c r="H16" s="279" t="s">
        <v>382</v>
      </c>
      <c r="I16" s="279" t="s">
        <v>382</v>
      </c>
    </row>
    <row r="17" spans="2:9" ht="10.5" customHeight="1" x14ac:dyDescent="0.15">
      <c r="B17" s="105" t="s">
        <v>41</v>
      </c>
      <c r="C17" s="279">
        <v>91.764259999999993</v>
      </c>
      <c r="D17" s="106">
        <v>91.764259999999993</v>
      </c>
      <c r="E17" s="279">
        <v>91.764259999999993</v>
      </c>
      <c r="F17" s="279" t="s">
        <v>382</v>
      </c>
      <c r="G17" s="279" t="s">
        <v>382</v>
      </c>
      <c r="H17" s="279" t="s">
        <v>382</v>
      </c>
      <c r="I17" s="279" t="s">
        <v>382</v>
      </c>
    </row>
    <row r="18" spans="2:9" ht="10.5" customHeight="1" x14ac:dyDescent="0.15">
      <c r="B18" s="105" t="s">
        <v>42</v>
      </c>
      <c r="C18" s="279">
        <v>24.298586</v>
      </c>
      <c r="D18" s="106">
        <v>24.298586</v>
      </c>
      <c r="E18" s="279">
        <v>24.298586</v>
      </c>
      <c r="F18" s="279" t="s">
        <v>382</v>
      </c>
      <c r="G18" s="279" t="s">
        <v>382</v>
      </c>
      <c r="H18" s="279" t="s">
        <v>382</v>
      </c>
      <c r="I18" s="279" t="s">
        <v>382</v>
      </c>
    </row>
    <row r="19" spans="2:9" ht="10.5" customHeight="1" x14ac:dyDescent="0.15">
      <c r="B19" s="107" t="s">
        <v>30</v>
      </c>
      <c r="C19" s="280">
        <v>38731.914355000001</v>
      </c>
      <c r="D19" s="280">
        <v>38731.914355000001</v>
      </c>
      <c r="E19" s="280">
        <v>38474.011154</v>
      </c>
      <c r="F19" s="280">
        <v>257.90320100000002</v>
      </c>
      <c r="G19" s="280" t="s">
        <v>382</v>
      </c>
      <c r="H19" s="280" t="s">
        <v>382</v>
      </c>
      <c r="I19" s="280" t="s">
        <v>382</v>
      </c>
    </row>
    <row r="20" spans="2:9" ht="10.5" customHeight="1" x14ac:dyDescent="0.15">
      <c r="B20" s="110"/>
      <c r="C20" s="281" t="s">
        <v>382</v>
      </c>
      <c r="D20" s="281" t="s">
        <v>382</v>
      </c>
      <c r="E20" s="281" t="s">
        <v>382</v>
      </c>
      <c r="F20" s="281" t="s">
        <v>382</v>
      </c>
      <c r="G20" s="281" t="s">
        <v>382</v>
      </c>
      <c r="H20" s="281" t="s">
        <v>382</v>
      </c>
      <c r="I20" s="281" t="s">
        <v>382</v>
      </c>
    </row>
    <row r="21" spans="2:9" ht="10.5" customHeight="1" x14ac:dyDescent="0.15">
      <c r="B21" s="107" t="s">
        <v>29</v>
      </c>
      <c r="C21" s="106" t="s">
        <v>382</v>
      </c>
      <c r="D21" s="106" t="s">
        <v>382</v>
      </c>
      <c r="E21" s="106" t="s">
        <v>382</v>
      </c>
      <c r="F21" s="106" t="s">
        <v>382</v>
      </c>
      <c r="G21" s="106" t="s">
        <v>382</v>
      </c>
      <c r="H21" s="106" t="s">
        <v>382</v>
      </c>
      <c r="I21" s="106" t="s">
        <v>382</v>
      </c>
    </row>
    <row r="22" spans="2:9" ht="10.5" customHeight="1" x14ac:dyDescent="0.15">
      <c r="B22" s="105" t="s">
        <v>43</v>
      </c>
      <c r="C22" s="279">
        <v>300.28741100000002</v>
      </c>
      <c r="D22" s="106">
        <v>300.28741100000002</v>
      </c>
      <c r="E22" s="279" t="s">
        <v>382</v>
      </c>
      <c r="F22" s="279" t="s">
        <v>382</v>
      </c>
      <c r="G22" s="279" t="s">
        <v>382</v>
      </c>
      <c r="H22" s="279" t="s">
        <v>382</v>
      </c>
      <c r="I22" s="279">
        <v>300.28741100000002</v>
      </c>
    </row>
    <row r="23" spans="2:9" ht="10.5" customHeight="1" x14ac:dyDescent="0.15">
      <c r="B23" s="105" t="s">
        <v>44</v>
      </c>
      <c r="C23" s="279">
        <v>14268.234753000001</v>
      </c>
      <c r="D23" s="106">
        <v>14268.234753000001</v>
      </c>
      <c r="E23" s="279" t="s">
        <v>382</v>
      </c>
      <c r="F23" s="279" t="s">
        <v>382</v>
      </c>
      <c r="G23" s="279" t="s">
        <v>382</v>
      </c>
      <c r="H23" s="279" t="s">
        <v>382</v>
      </c>
      <c r="I23" s="279">
        <v>14268.234753000001</v>
      </c>
    </row>
    <row r="24" spans="2:9" ht="10.5" customHeight="1" x14ac:dyDescent="0.15">
      <c r="B24" s="105" t="s">
        <v>37</v>
      </c>
      <c r="C24" s="279">
        <v>46.672141000000003</v>
      </c>
      <c r="D24" s="106">
        <v>46.672141000000003</v>
      </c>
      <c r="E24" s="279" t="s">
        <v>382</v>
      </c>
      <c r="F24" s="279" t="s">
        <v>382</v>
      </c>
      <c r="G24" s="279" t="s">
        <v>382</v>
      </c>
      <c r="H24" s="279" t="s">
        <v>382</v>
      </c>
      <c r="I24" s="279">
        <v>46.672141000000003</v>
      </c>
    </row>
    <row r="25" spans="2:9" ht="10.5" customHeight="1" x14ac:dyDescent="0.15">
      <c r="B25" s="105" t="s">
        <v>45</v>
      </c>
      <c r="C25" s="279">
        <v>19684.007543</v>
      </c>
      <c r="D25" s="106">
        <v>19684.007543</v>
      </c>
      <c r="E25" s="279" t="s">
        <v>382</v>
      </c>
      <c r="F25" s="279" t="s">
        <v>382</v>
      </c>
      <c r="G25" s="279" t="s">
        <v>382</v>
      </c>
      <c r="H25" s="279" t="s">
        <v>382</v>
      </c>
      <c r="I25" s="279">
        <v>19684.007543</v>
      </c>
    </row>
    <row r="26" spans="2:9" ht="10.5" customHeight="1" x14ac:dyDescent="0.15">
      <c r="B26" s="105" t="s">
        <v>46</v>
      </c>
      <c r="C26" s="279">
        <v>197.256629</v>
      </c>
      <c r="D26" s="106">
        <v>197.256629</v>
      </c>
      <c r="E26" s="279" t="s">
        <v>382</v>
      </c>
      <c r="F26" s="279" t="s">
        <v>382</v>
      </c>
      <c r="G26" s="279" t="s">
        <v>382</v>
      </c>
      <c r="H26" s="279" t="s">
        <v>382</v>
      </c>
      <c r="I26" s="279">
        <v>197.256629</v>
      </c>
    </row>
    <row r="27" spans="2:9" ht="10.5" customHeight="1" x14ac:dyDescent="0.15">
      <c r="B27" s="105" t="s">
        <v>47</v>
      </c>
      <c r="C27" s="279"/>
      <c r="D27" s="106"/>
      <c r="E27" s="279"/>
      <c r="F27" s="279"/>
      <c r="G27" s="279"/>
      <c r="H27" s="279"/>
      <c r="I27" s="279"/>
    </row>
    <row r="28" spans="2:9" ht="10.5" customHeight="1" x14ac:dyDescent="0.15">
      <c r="B28" s="105" t="s">
        <v>48</v>
      </c>
      <c r="C28" s="279">
        <v>37.682918000000001</v>
      </c>
      <c r="D28" s="106">
        <v>37.682918000000001</v>
      </c>
      <c r="E28" s="279" t="s">
        <v>382</v>
      </c>
      <c r="F28" s="279" t="s">
        <v>382</v>
      </c>
      <c r="G28" s="279" t="s">
        <v>382</v>
      </c>
      <c r="H28" s="279" t="s">
        <v>382</v>
      </c>
      <c r="I28" s="279">
        <v>37.682918000000001</v>
      </c>
    </row>
    <row r="29" spans="2:9" ht="10.5" customHeight="1" x14ac:dyDescent="0.15">
      <c r="B29" s="105" t="s">
        <v>49</v>
      </c>
      <c r="C29" s="279">
        <v>69.153022000000007</v>
      </c>
      <c r="D29" s="106">
        <v>69.153022000000007</v>
      </c>
      <c r="E29" s="279" t="s">
        <v>382</v>
      </c>
      <c r="F29" s="279" t="s">
        <v>382</v>
      </c>
      <c r="G29" s="279" t="s">
        <v>382</v>
      </c>
      <c r="H29" s="279" t="s">
        <v>382</v>
      </c>
      <c r="I29" s="279">
        <v>69.153022000000007</v>
      </c>
    </row>
    <row r="30" spans="2:9" ht="10.5" customHeight="1" x14ac:dyDescent="0.15">
      <c r="B30" s="105" t="s">
        <v>50</v>
      </c>
      <c r="C30" s="279">
        <v>9.7623929999999994</v>
      </c>
      <c r="D30" s="106">
        <v>9.7623929999999994</v>
      </c>
      <c r="E30" s="279" t="s">
        <v>382</v>
      </c>
      <c r="F30" s="279" t="s">
        <v>382</v>
      </c>
      <c r="G30" s="279" t="s">
        <v>382</v>
      </c>
      <c r="H30" s="279" t="s">
        <v>382</v>
      </c>
      <c r="I30" s="279">
        <v>9.7623929999999994</v>
      </c>
    </row>
    <row r="31" spans="2:9" ht="10.5" customHeight="1" x14ac:dyDescent="0.15">
      <c r="B31" s="105" t="s">
        <v>51</v>
      </c>
      <c r="C31" s="279">
        <v>350.99960700000003</v>
      </c>
      <c r="D31" s="106">
        <v>350.99960700000003</v>
      </c>
      <c r="E31" s="279" t="s">
        <v>382</v>
      </c>
      <c r="F31" s="279" t="s">
        <v>382</v>
      </c>
      <c r="G31" s="279" t="s">
        <v>382</v>
      </c>
      <c r="H31" s="279" t="s">
        <v>382</v>
      </c>
      <c r="I31" s="279">
        <v>350.99960700000003</v>
      </c>
    </row>
    <row r="32" spans="2:9" ht="10.5" customHeight="1" x14ac:dyDescent="0.15">
      <c r="B32" s="107" t="s">
        <v>31</v>
      </c>
      <c r="C32" s="280">
        <v>34964.056417</v>
      </c>
      <c r="D32" s="280">
        <v>34964.056417</v>
      </c>
      <c r="E32" s="280" t="s">
        <v>382</v>
      </c>
      <c r="F32" s="280" t="s">
        <v>382</v>
      </c>
      <c r="G32" s="280" t="s">
        <v>382</v>
      </c>
      <c r="H32" s="280" t="s">
        <v>382</v>
      </c>
      <c r="I32" s="280">
        <v>34964.056417</v>
      </c>
    </row>
    <row r="33" spans="2:9" x14ac:dyDescent="0.15">
      <c r="B33" s="108"/>
      <c r="C33" s="109"/>
      <c r="D33" s="109"/>
      <c r="E33" s="109"/>
      <c r="F33" s="109"/>
      <c r="G33" s="109"/>
      <c r="H33" s="109"/>
      <c r="I33" s="109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2" customWidth="1"/>
    <col min="2" max="2" width="49" style="82" customWidth="1"/>
    <col min="3" max="7" width="17.1640625" style="82" customWidth="1"/>
    <col min="8" max="16384" width="12" style="82"/>
  </cols>
  <sheetData>
    <row r="1" spans="1:7" x14ac:dyDescent="0.15">
      <c r="A1" s="102" t="s">
        <v>387</v>
      </c>
      <c r="B1" s="102" t="s">
        <v>437</v>
      </c>
    </row>
    <row r="2" spans="1:7" x14ac:dyDescent="0.15">
      <c r="G2" s="173" t="s">
        <v>421</v>
      </c>
    </row>
    <row r="3" spans="1:7" x14ac:dyDescent="0.15">
      <c r="C3" s="237">
        <v>43281</v>
      </c>
    </row>
    <row r="4" spans="1:7" x14ac:dyDescent="0.15">
      <c r="A4" s="337"/>
      <c r="B4" s="338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</row>
    <row r="5" spans="1:7" x14ac:dyDescent="0.15">
      <c r="A5" s="339"/>
      <c r="B5" s="340"/>
      <c r="C5" s="342" t="s">
        <v>60</v>
      </c>
      <c r="D5" s="342" t="s">
        <v>65</v>
      </c>
      <c r="E5" s="342"/>
      <c r="F5" s="342"/>
      <c r="G5" s="342"/>
    </row>
    <row r="6" spans="1:7" ht="21" x14ac:dyDescent="0.15">
      <c r="A6" s="339"/>
      <c r="B6" s="340"/>
      <c r="C6" s="342"/>
      <c r="D6" s="112" t="s">
        <v>61</v>
      </c>
      <c r="E6" s="112" t="s">
        <v>63</v>
      </c>
      <c r="F6" s="112" t="s">
        <v>62</v>
      </c>
      <c r="G6" s="112" t="s">
        <v>64</v>
      </c>
    </row>
    <row r="7" spans="1:7" ht="21" x14ac:dyDescent="0.15">
      <c r="A7" s="114">
        <v>1</v>
      </c>
      <c r="B7" s="81" t="s">
        <v>76</v>
      </c>
      <c r="C7" s="85">
        <v>38731.914355000001</v>
      </c>
      <c r="D7" s="85">
        <v>38474.011154</v>
      </c>
      <c r="E7" s="85">
        <v>257.90320100000002</v>
      </c>
      <c r="F7" s="85">
        <v>0</v>
      </c>
      <c r="G7" s="85">
        <v>0</v>
      </c>
    </row>
    <row r="8" spans="1:7" ht="21" x14ac:dyDescent="0.15">
      <c r="A8" s="90">
        <v>2</v>
      </c>
      <c r="B8" s="80" t="s">
        <v>77</v>
      </c>
      <c r="C8" s="83" t="s">
        <v>382</v>
      </c>
      <c r="D8" s="83" t="s">
        <v>382</v>
      </c>
      <c r="E8" s="83" t="s">
        <v>382</v>
      </c>
      <c r="F8" s="83" t="s">
        <v>382</v>
      </c>
      <c r="G8" s="83"/>
    </row>
    <row r="9" spans="1:7" ht="21" x14ac:dyDescent="0.15">
      <c r="A9" s="90">
        <v>3</v>
      </c>
      <c r="B9" s="80" t="s">
        <v>83</v>
      </c>
      <c r="C9" s="83">
        <v>38731.914355000001</v>
      </c>
      <c r="D9" s="83">
        <v>38474.011154</v>
      </c>
      <c r="E9" s="83">
        <v>257.90320100000002</v>
      </c>
      <c r="F9" s="83"/>
      <c r="G9" s="83"/>
    </row>
    <row r="10" spans="1:7" x14ac:dyDescent="0.15">
      <c r="A10" s="90">
        <v>4</v>
      </c>
      <c r="B10" s="80" t="s">
        <v>78</v>
      </c>
      <c r="C10" s="83">
        <v>2380.2753453099999</v>
      </c>
      <c r="D10" s="83">
        <v>930.81127041000002</v>
      </c>
      <c r="E10" s="83" t="s">
        <v>382</v>
      </c>
      <c r="F10" s="83"/>
      <c r="G10" s="83"/>
    </row>
    <row r="11" spans="1:7" x14ac:dyDescent="0.15">
      <c r="A11" s="90">
        <v>5</v>
      </c>
      <c r="B11" s="113" t="s">
        <v>79</v>
      </c>
      <c r="C11" s="83" t="s">
        <v>382</v>
      </c>
      <c r="D11" s="83" t="s">
        <v>382</v>
      </c>
      <c r="E11" s="83" t="s">
        <v>382</v>
      </c>
      <c r="F11" s="83" t="s">
        <v>382</v>
      </c>
      <c r="G11" s="83"/>
    </row>
    <row r="12" spans="1:7" ht="21" x14ac:dyDescent="0.15">
      <c r="A12" s="90">
        <v>6</v>
      </c>
      <c r="B12" s="113" t="s">
        <v>80</v>
      </c>
      <c r="C12" s="83">
        <v>29.119795</v>
      </c>
      <c r="D12" s="83" t="s">
        <v>382</v>
      </c>
      <c r="E12" s="83">
        <v>29.119795</v>
      </c>
      <c r="F12" s="83" t="s">
        <v>382</v>
      </c>
      <c r="G12" s="83"/>
    </row>
    <row r="13" spans="1:7" hidden="1" outlineLevel="1" x14ac:dyDescent="0.15">
      <c r="A13" s="90">
        <v>7</v>
      </c>
      <c r="B13" s="113" t="s">
        <v>84</v>
      </c>
      <c r="C13" s="83" t="s">
        <v>382</v>
      </c>
      <c r="D13" s="83" t="s">
        <v>382</v>
      </c>
      <c r="E13" s="83" t="s">
        <v>382</v>
      </c>
      <c r="F13" s="83" t="s">
        <v>382</v>
      </c>
      <c r="G13" s="83"/>
    </row>
    <row r="14" spans="1:7" hidden="1" outlineLevel="1" x14ac:dyDescent="0.15">
      <c r="A14" s="90">
        <v>8</v>
      </c>
      <c r="B14" s="113" t="s">
        <v>81</v>
      </c>
      <c r="C14" s="83" t="s">
        <v>382</v>
      </c>
      <c r="D14" s="83" t="s">
        <v>382</v>
      </c>
      <c r="E14" s="83" t="s">
        <v>382</v>
      </c>
      <c r="F14" s="83" t="s">
        <v>382</v>
      </c>
      <c r="G14" s="83"/>
    </row>
    <row r="15" spans="1:7" hidden="1" outlineLevel="1" x14ac:dyDescent="0.15">
      <c r="A15" s="90">
        <v>9</v>
      </c>
      <c r="B15" s="104"/>
      <c r="C15" s="83" t="s">
        <v>382</v>
      </c>
      <c r="D15" s="83" t="s">
        <v>382</v>
      </c>
      <c r="E15" s="83" t="s">
        <v>382</v>
      </c>
      <c r="F15" s="83" t="s">
        <v>382</v>
      </c>
      <c r="G15" s="83"/>
    </row>
    <row r="16" spans="1:7" ht="21" collapsed="1" x14ac:dyDescent="0.15">
      <c r="A16" s="114">
        <v>10</v>
      </c>
      <c r="B16" s="81" t="s">
        <v>82</v>
      </c>
      <c r="C16" s="85">
        <v>41141.309495310001</v>
      </c>
      <c r="D16" s="85">
        <v>39404.822424410006</v>
      </c>
      <c r="E16" s="85">
        <v>287.02299599999998</v>
      </c>
      <c r="F16" s="85">
        <v>0</v>
      </c>
      <c r="G16" s="85">
        <v>0</v>
      </c>
    </row>
    <row r="19" spans="4:7" x14ac:dyDescent="0.15">
      <c r="D19" s="111"/>
      <c r="E19" s="111"/>
      <c r="F19" s="111"/>
      <c r="G19" s="111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430</v>
      </c>
      <c r="I1" s="179">
        <v>43281</v>
      </c>
    </row>
    <row r="2" spans="1:10" x14ac:dyDescent="0.15">
      <c r="A2" s="32"/>
      <c r="J2" s="173" t="s">
        <v>421</v>
      </c>
    </row>
    <row r="3" spans="1:10" x14ac:dyDescent="0.15">
      <c r="A3" s="345" t="s">
        <v>142</v>
      </c>
      <c r="B3" s="345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45"/>
      <c r="B4" s="345"/>
      <c r="C4" s="347" t="s">
        <v>143</v>
      </c>
      <c r="D4" s="347"/>
      <c r="E4" s="347" t="s">
        <v>144</v>
      </c>
      <c r="F4" s="347" t="s">
        <v>145</v>
      </c>
      <c r="G4" s="348" t="s">
        <v>146</v>
      </c>
      <c r="H4" s="348" t="s">
        <v>147</v>
      </c>
      <c r="I4" s="4" t="s">
        <v>148</v>
      </c>
    </row>
    <row r="5" spans="1:10" x14ac:dyDescent="0.15">
      <c r="A5" s="345"/>
      <c r="B5" s="345"/>
      <c r="C5" s="347" t="s">
        <v>149</v>
      </c>
      <c r="D5" s="347" t="s">
        <v>150</v>
      </c>
      <c r="E5" s="347"/>
      <c r="F5" s="347"/>
      <c r="G5" s="348"/>
      <c r="H5" s="348"/>
      <c r="I5" s="343" t="s">
        <v>459</v>
      </c>
    </row>
    <row r="6" spans="1:10" x14ac:dyDescent="0.15">
      <c r="A6" s="346"/>
      <c r="B6" s="346"/>
      <c r="C6" s="343"/>
      <c r="D6" s="343"/>
      <c r="E6" s="343"/>
      <c r="F6" s="343"/>
      <c r="G6" s="349"/>
      <c r="H6" s="349"/>
      <c r="I6" s="344"/>
    </row>
    <row r="7" spans="1:10" x14ac:dyDescent="0.15">
      <c r="A7" s="1">
        <v>1</v>
      </c>
      <c r="B7" s="5" t="s">
        <v>74</v>
      </c>
      <c r="C7" s="88"/>
      <c r="D7" s="88">
        <v>551</v>
      </c>
      <c r="E7" s="88"/>
      <c r="F7" s="88"/>
      <c r="G7" s="88"/>
      <c r="H7" s="88"/>
      <c r="I7" s="88">
        <v>551</v>
      </c>
    </row>
    <row r="8" spans="1:10" ht="31.5" x14ac:dyDescent="0.15">
      <c r="A8" s="1">
        <v>2</v>
      </c>
      <c r="B8" s="5" t="s">
        <v>151</v>
      </c>
      <c r="C8" s="88"/>
      <c r="D8" s="88">
        <v>634</v>
      </c>
      <c r="E8" s="88"/>
      <c r="F8" s="88"/>
      <c r="G8" s="88"/>
      <c r="H8" s="88"/>
      <c r="I8" s="88">
        <v>634</v>
      </c>
    </row>
    <row r="9" spans="1:10" x14ac:dyDescent="0.15">
      <c r="A9" s="1">
        <v>3</v>
      </c>
      <c r="B9" s="5" t="s">
        <v>152</v>
      </c>
      <c r="C9" s="88"/>
      <c r="D9" s="88">
        <v>328</v>
      </c>
      <c r="E9" s="88"/>
      <c r="F9" s="88"/>
      <c r="G9" s="88"/>
      <c r="H9" s="88"/>
      <c r="I9" s="88">
        <v>328</v>
      </c>
    </row>
    <row r="10" spans="1:10" x14ac:dyDescent="0.15">
      <c r="A10" s="1">
        <v>4</v>
      </c>
      <c r="B10" s="5" t="s">
        <v>75</v>
      </c>
      <c r="C10" s="88"/>
      <c r="D10" s="88">
        <v>235</v>
      </c>
      <c r="E10" s="88"/>
      <c r="F10" s="88"/>
      <c r="G10" s="88"/>
      <c r="H10" s="88"/>
      <c r="I10" s="88">
        <v>235</v>
      </c>
    </row>
    <row r="11" spans="1:10" x14ac:dyDescent="0.15">
      <c r="A11" s="1">
        <v>5</v>
      </c>
      <c r="B11" s="5" t="s">
        <v>153</v>
      </c>
      <c r="C11" s="88"/>
      <c r="D11" s="88">
        <v>0</v>
      </c>
      <c r="E11" s="88"/>
      <c r="F11" s="88"/>
      <c r="G11" s="88"/>
      <c r="H11" s="88"/>
      <c r="I11" s="88">
        <v>0</v>
      </c>
    </row>
    <row r="12" spans="1:10" x14ac:dyDescent="0.15">
      <c r="A12" s="1">
        <v>6</v>
      </c>
      <c r="B12" s="5" t="s">
        <v>73</v>
      </c>
      <c r="C12" s="88"/>
      <c r="D12" s="88">
        <v>602</v>
      </c>
      <c r="E12" s="88"/>
      <c r="F12" s="88"/>
      <c r="G12" s="88"/>
      <c r="H12" s="88"/>
      <c r="I12" s="88">
        <v>602</v>
      </c>
    </row>
    <row r="13" spans="1:10" x14ac:dyDescent="0.15">
      <c r="A13" s="1">
        <v>7</v>
      </c>
      <c r="B13" s="5" t="s">
        <v>72</v>
      </c>
      <c r="C13" s="88"/>
      <c r="D13" s="88">
        <v>701</v>
      </c>
      <c r="E13" s="88"/>
      <c r="F13" s="88">
        <v>2</v>
      </c>
      <c r="G13" s="88"/>
      <c r="H13" s="88"/>
      <c r="I13" s="88">
        <v>699</v>
      </c>
    </row>
    <row r="14" spans="1:10" x14ac:dyDescent="0.15">
      <c r="A14" s="1">
        <v>8</v>
      </c>
      <c r="B14" s="6" t="s">
        <v>154</v>
      </c>
      <c r="C14" s="88"/>
      <c r="D14" s="88">
        <v>701</v>
      </c>
      <c r="E14" s="88"/>
      <c r="F14" s="88">
        <v>2</v>
      </c>
      <c r="G14" s="88"/>
      <c r="H14" s="88"/>
      <c r="I14" s="88">
        <v>699</v>
      </c>
    </row>
    <row r="15" spans="1:10" x14ac:dyDescent="0.15">
      <c r="A15" s="1">
        <v>9</v>
      </c>
      <c r="B15" s="5" t="s">
        <v>71</v>
      </c>
      <c r="C15" s="88"/>
      <c r="D15" s="88">
        <v>2210</v>
      </c>
      <c r="E15" s="88"/>
      <c r="F15" s="88">
        <v>10</v>
      </c>
      <c r="G15" s="88"/>
      <c r="H15" s="88"/>
      <c r="I15" s="88">
        <v>2200</v>
      </c>
    </row>
    <row r="16" spans="1:10" x14ac:dyDescent="0.15">
      <c r="A16" s="1">
        <v>10</v>
      </c>
      <c r="B16" s="6" t="s">
        <v>154</v>
      </c>
      <c r="C16" s="88"/>
      <c r="D16" s="88">
        <v>66</v>
      </c>
      <c r="E16" s="88"/>
      <c r="F16" s="88"/>
      <c r="G16" s="88"/>
      <c r="H16" s="88"/>
      <c r="I16" s="88">
        <v>66</v>
      </c>
    </row>
    <row r="17" spans="1:9" ht="21" x14ac:dyDescent="0.15">
      <c r="A17" s="1">
        <v>11</v>
      </c>
      <c r="B17" s="5" t="s">
        <v>103</v>
      </c>
      <c r="C17" s="88"/>
      <c r="D17" s="88">
        <v>31557</v>
      </c>
      <c r="E17" s="282"/>
      <c r="F17" s="88">
        <v>15</v>
      </c>
      <c r="G17" s="88"/>
      <c r="H17" s="88"/>
      <c r="I17" s="88">
        <v>31542</v>
      </c>
    </row>
    <row r="18" spans="1:9" x14ac:dyDescent="0.15">
      <c r="A18" s="1">
        <v>12</v>
      </c>
      <c r="B18" s="6" t="s">
        <v>154</v>
      </c>
      <c r="C18" s="88"/>
      <c r="D18" s="88">
        <v>4286</v>
      </c>
      <c r="E18" s="88"/>
      <c r="F18" s="88">
        <v>5</v>
      </c>
      <c r="G18" s="88"/>
      <c r="H18" s="88"/>
      <c r="I18" s="88">
        <v>4281</v>
      </c>
    </row>
    <row r="19" spans="1:9" x14ac:dyDescent="0.15">
      <c r="A19" s="1">
        <v>13</v>
      </c>
      <c r="B19" s="5" t="s">
        <v>69</v>
      </c>
      <c r="C19" s="88">
        <v>164</v>
      </c>
      <c r="D19" s="88">
        <v>0</v>
      </c>
      <c r="E19" s="88">
        <v>69</v>
      </c>
      <c r="F19" s="88"/>
      <c r="G19" s="88"/>
      <c r="H19" s="88"/>
      <c r="I19" s="88">
        <v>95</v>
      </c>
    </row>
    <row r="20" spans="1:9" x14ac:dyDescent="0.15">
      <c r="A20" s="1">
        <v>14</v>
      </c>
      <c r="B20" s="5" t="s">
        <v>155</v>
      </c>
      <c r="C20" s="88"/>
      <c r="D20" s="88">
        <v>0</v>
      </c>
      <c r="E20" s="88"/>
      <c r="F20" s="88"/>
      <c r="G20" s="88"/>
      <c r="H20" s="88"/>
      <c r="I20" s="88">
        <v>0</v>
      </c>
    </row>
    <row r="21" spans="1:9" x14ac:dyDescent="0.15">
      <c r="A21" s="1">
        <v>15</v>
      </c>
      <c r="B21" s="5" t="s">
        <v>156</v>
      </c>
      <c r="C21" s="88"/>
      <c r="D21" s="88">
        <v>3370</v>
      </c>
      <c r="E21" s="34"/>
      <c r="F21" s="34"/>
      <c r="G21" s="34"/>
      <c r="H21" s="34"/>
      <c r="I21" s="88">
        <v>3370</v>
      </c>
    </row>
    <row r="22" spans="1:9" ht="21" x14ac:dyDescent="0.15">
      <c r="A22" s="1">
        <v>16</v>
      </c>
      <c r="B22" s="5" t="s">
        <v>157</v>
      </c>
      <c r="C22" s="88"/>
      <c r="D22" s="88">
        <v>0</v>
      </c>
      <c r="E22" s="34"/>
      <c r="F22" s="34"/>
      <c r="G22" s="34"/>
      <c r="H22" s="34"/>
      <c r="I22" s="88">
        <v>0</v>
      </c>
    </row>
    <row r="23" spans="1:9" x14ac:dyDescent="0.15">
      <c r="A23" s="1">
        <v>17</v>
      </c>
      <c r="B23" s="5" t="s">
        <v>158</v>
      </c>
      <c r="C23" s="88"/>
      <c r="D23" s="88">
        <v>0</v>
      </c>
      <c r="E23" s="34"/>
      <c r="F23" s="34"/>
      <c r="G23" s="34"/>
      <c r="H23" s="34"/>
      <c r="I23" s="88">
        <v>0</v>
      </c>
    </row>
    <row r="24" spans="1:9" x14ac:dyDescent="0.15">
      <c r="A24" s="1">
        <v>18</v>
      </c>
      <c r="B24" s="5" t="s">
        <v>159</v>
      </c>
      <c r="C24" s="88"/>
      <c r="D24" s="88">
        <v>397</v>
      </c>
      <c r="E24" s="34"/>
      <c r="F24" s="34"/>
      <c r="G24" s="34"/>
      <c r="H24" s="34"/>
      <c r="I24" s="88">
        <v>397</v>
      </c>
    </row>
    <row r="25" spans="1:9" x14ac:dyDescent="0.15">
      <c r="A25" s="1">
        <v>19</v>
      </c>
      <c r="B25" s="5" t="s">
        <v>68</v>
      </c>
      <c r="C25" s="88"/>
      <c r="D25" s="88">
        <v>370</v>
      </c>
      <c r="E25" s="34"/>
      <c r="F25" s="34"/>
      <c r="G25" s="34"/>
      <c r="H25" s="34"/>
      <c r="I25" s="88">
        <v>370</v>
      </c>
    </row>
    <row r="26" spans="1:9" x14ac:dyDescent="0.15">
      <c r="A26" s="35">
        <v>20</v>
      </c>
      <c r="B26" s="7" t="s">
        <v>160</v>
      </c>
      <c r="C26" s="101">
        <v>164</v>
      </c>
      <c r="D26" s="101">
        <v>40955</v>
      </c>
      <c r="E26" s="101">
        <v>69</v>
      </c>
      <c r="F26" s="101">
        <v>27</v>
      </c>
      <c r="G26" s="283"/>
      <c r="H26" s="283"/>
      <c r="I26" s="101">
        <v>41023</v>
      </c>
    </row>
    <row r="27" spans="1:9" x14ac:dyDescent="0.15">
      <c r="A27" s="1">
        <v>21</v>
      </c>
      <c r="B27" s="5" t="s">
        <v>161</v>
      </c>
      <c r="C27" s="88">
        <v>164</v>
      </c>
      <c r="D27" s="88">
        <v>32622</v>
      </c>
      <c r="E27" s="34">
        <v>69</v>
      </c>
      <c r="F27" s="34">
        <v>27</v>
      </c>
      <c r="G27" s="34"/>
      <c r="H27" s="34"/>
      <c r="I27" s="88">
        <v>32690</v>
      </c>
    </row>
    <row r="28" spans="1:9" ht="21" x14ac:dyDescent="0.15">
      <c r="A28" s="1">
        <v>22</v>
      </c>
      <c r="B28" s="5" t="s">
        <v>163</v>
      </c>
      <c r="C28" s="88"/>
      <c r="D28" s="88">
        <v>4813</v>
      </c>
      <c r="E28" s="34"/>
      <c r="F28" s="34"/>
      <c r="G28" s="34"/>
      <c r="H28" s="34"/>
      <c r="I28" s="88">
        <v>4813</v>
      </c>
    </row>
    <row r="29" spans="1:9" x14ac:dyDescent="0.15">
      <c r="A29" s="1">
        <v>23</v>
      </c>
      <c r="B29" s="5" t="s">
        <v>164</v>
      </c>
      <c r="C29" s="88"/>
      <c r="D29" s="88">
        <v>2380</v>
      </c>
      <c r="E29" s="34"/>
      <c r="F29" s="34"/>
      <c r="G29" s="34"/>
      <c r="H29" s="34"/>
      <c r="I29" s="88">
        <v>2380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43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27"/>
  <sheetViews>
    <sheetView workbookViewId="0">
      <selection activeCell="C3" sqref="C3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429</v>
      </c>
    </row>
    <row r="2" spans="1:9" x14ac:dyDescent="0.15">
      <c r="A2" s="31"/>
      <c r="F2" s="173" t="s">
        <v>421</v>
      </c>
    </row>
    <row r="3" spans="1:9" x14ac:dyDescent="0.15">
      <c r="A3" s="31"/>
      <c r="C3" s="179">
        <v>43100</v>
      </c>
    </row>
    <row r="4" spans="1:9" x14ac:dyDescent="0.15">
      <c r="A4" s="345" t="s">
        <v>142</v>
      </c>
      <c r="B4" s="345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45"/>
      <c r="B5" s="345"/>
      <c r="C5" s="347" t="s">
        <v>166</v>
      </c>
      <c r="D5" s="347"/>
      <c r="E5" s="347" t="s">
        <v>144</v>
      </c>
      <c r="F5" s="347" t="s">
        <v>145</v>
      </c>
      <c r="G5" s="348" t="s">
        <v>146</v>
      </c>
      <c r="H5" s="347" t="s">
        <v>147</v>
      </c>
      <c r="I5" s="4" t="s">
        <v>148</v>
      </c>
    </row>
    <row r="6" spans="1:9" x14ac:dyDescent="0.15">
      <c r="A6" s="345"/>
      <c r="B6" s="345"/>
      <c r="C6" s="347" t="s">
        <v>149</v>
      </c>
      <c r="D6" s="347" t="s">
        <v>150</v>
      </c>
      <c r="E6" s="347"/>
      <c r="F6" s="347"/>
      <c r="G6" s="348"/>
      <c r="H6" s="347"/>
      <c r="I6" s="343" t="s">
        <v>459</v>
      </c>
    </row>
    <row r="7" spans="1:9" x14ac:dyDescent="0.15">
      <c r="A7" s="345"/>
      <c r="B7" s="345"/>
      <c r="C7" s="347"/>
      <c r="D7" s="347"/>
      <c r="E7" s="347"/>
      <c r="F7" s="347"/>
      <c r="G7" s="348"/>
      <c r="H7" s="347"/>
      <c r="I7" s="350"/>
    </row>
    <row r="8" spans="1:9" x14ac:dyDescent="0.15">
      <c r="A8" s="92">
        <v>1</v>
      </c>
      <c r="B8" s="93" t="s">
        <v>167</v>
      </c>
      <c r="C8" s="48">
        <v>0.2</v>
      </c>
      <c r="D8" s="48">
        <v>103.7</v>
      </c>
      <c r="E8" s="48">
        <v>0.2</v>
      </c>
      <c r="F8" s="48"/>
      <c r="G8" s="48"/>
      <c r="H8" s="48"/>
      <c r="I8" s="48">
        <f>+C8+D8-E8-F8</f>
        <v>103.7</v>
      </c>
    </row>
    <row r="9" spans="1:9" x14ac:dyDescent="0.15">
      <c r="A9" s="92">
        <v>2</v>
      </c>
      <c r="B9" s="93" t="s">
        <v>168</v>
      </c>
      <c r="C9" s="48">
        <v>0</v>
      </c>
      <c r="D9" s="48">
        <v>0</v>
      </c>
      <c r="E9" s="48">
        <v>0</v>
      </c>
      <c r="F9" s="48"/>
      <c r="G9" s="48"/>
      <c r="H9" s="48"/>
      <c r="I9" s="48">
        <f t="shared" ref="I9:I26" si="0">+C9+D9-E9-F9</f>
        <v>0</v>
      </c>
    </row>
    <row r="10" spans="1:9" x14ac:dyDescent="0.15">
      <c r="A10" s="92">
        <v>3</v>
      </c>
      <c r="B10" s="93" t="s">
        <v>169</v>
      </c>
      <c r="C10" s="48">
        <v>0.5</v>
      </c>
      <c r="D10" s="48">
        <v>81.900000000000006</v>
      </c>
      <c r="E10" s="48">
        <v>0.2</v>
      </c>
      <c r="F10" s="48"/>
      <c r="G10" s="48"/>
      <c r="H10" s="48"/>
      <c r="I10" s="48">
        <f t="shared" si="0"/>
        <v>82.2</v>
      </c>
    </row>
    <row r="11" spans="1:9" ht="10.5" customHeight="1" x14ac:dyDescent="0.15">
      <c r="A11" s="249">
        <v>4</v>
      </c>
      <c r="B11" s="93" t="s">
        <v>170</v>
      </c>
      <c r="C11" s="48">
        <v>0</v>
      </c>
      <c r="D11" s="48">
        <v>0</v>
      </c>
      <c r="E11" s="48">
        <v>0</v>
      </c>
      <c r="F11" s="48"/>
      <c r="G11" s="48"/>
      <c r="H11" s="48"/>
      <c r="I11" s="48">
        <f t="shared" si="0"/>
        <v>0</v>
      </c>
    </row>
    <row r="12" spans="1:9" ht="10.5" customHeight="1" x14ac:dyDescent="0.15">
      <c r="A12" s="92">
        <v>5</v>
      </c>
      <c r="B12" s="93" t="s">
        <v>171</v>
      </c>
      <c r="C12" s="48">
        <v>0</v>
      </c>
      <c r="D12" s="48">
        <v>0</v>
      </c>
      <c r="E12" s="48">
        <v>0</v>
      </c>
      <c r="F12" s="48"/>
      <c r="G12" s="48"/>
      <c r="H12" s="48"/>
      <c r="I12" s="48">
        <f t="shared" si="0"/>
        <v>0</v>
      </c>
    </row>
    <row r="13" spans="1:9" x14ac:dyDescent="0.15">
      <c r="A13" s="92">
        <v>6</v>
      </c>
      <c r="B13" s="93" t="s">
        <v>172</v>
      </c>
      <c r="C13" s="48">
        <v>7.1</v>
      </c>
      <c r="D13" s="48">
        <v>284.8</v>
      </c>
      <c r="E13" s="48">
        <v>0.2</v>
      </c>
      <c r="F13" s="48"/>
      <c r="G13" s="48"/>
      <c r="H13" s="48"/>
      <c r="I13" s="48">
        <f t="shared" si="0"/>
        <v>291.70000000000005</v>
      </c>
    </row>
    <row r="14" spans="1:9" x14ac:dyDescent="0.15">
      <c r="A14" s="92">
        <v>7</v>
      </c>
      <c r="B14" s="93" t="s">
        <v>173</v>
      </c>
      <c r="C14" s="48">
        <v>0.1</v>
      </c>
      <c r="D14" s="48">
        <v>142.1</v>
      </c>
      <c r="E14" s="48">
        <v>0</v>
      </c>
      <c r="F14" s="48"/>
      <c r="G14" s="48"/>
      <c r="H14" s="48"/>
      <c r="I14" s="48">
        <f t="shared" si="0"/>
        <v>142.19999999999999</v>
      </c>
    </row>
    <row r="15" spans="1:9" x14ac:dyDescent="0.15">
      <c r="A15" s="92">
        <v>8</v>
      </c>
      <c r="B15" s="93" t="s">
        <v>174</v>
      </c>
      <c r="C15" s="48">
        <v>0</v>
      </c>
      <c r="D15" s="48">
        <v>43.1</v>
      </c>
      <c r="E15" s="48">
        <v>0</v>
      </c>
      <c r="F15" s="48"/>
      <c r="G15" s="48"/>
      <c r="H15" s="48"/>
      <c r="I15" s="48">
        <f t="shared" si="0"/>
        <v>43.1</v>
      </c>
    </row>
    <row r="16" spans="1:9" x14ac:dyDescent="0.15">
      <c r="A16" s="249">
        <v>9</v>
      </c>
      <c r="B16" s="93" t="s">
        <v>175</v>
      </c>
      <c r="C16" s="48">
        <v>0</v>
      </c>
      <c r="D16" s="48">
        <v>12.5</v>
      </c>
      <c r="E16" s="48">
        <v>0</v>
      </c>
      <c r="F16" s="48"/>
      <c r="G16" s="48"/>
      <c r="H16" s="48"/>
      <c r="I16" s="48">
        <f t="shared" si="0"/>
        <v>12.5</v>
      </c>
    </row>
    <row r="17" spans="1:9" x14ac:dyDescent="0.15">
      <c r="A17" s="92">
        <v>10</v>
      </c>
      <c r="B17" s="93" t="s">
        <v>176</v>
      </c>
      <c r="C17" s="48">
        <v>0</v>
      </c>
      <c r="D17" s="48">
        <v>4.5</v>
      </c>
      <c r="E17" s="48">
        <v>0</v>
      </c>
      <c r="F17" s="48"/>
      <c r="G17" s="48"/>
      <c r="H17" s="48"/>
      <c r="I17" s="48">
        <f t="shared" si="0"/>
        <v>4.5</v>
      </c>
    </row>
    <row r="18" spans="1:9" x14ac:dyDescent="0.15">
      <c r="A18" s="92">
        <v>11</v>
      </c>
      <c r="B18" s="93" t="s">
        <v>177</v>
      </c>
      <c r="C18" s="48">
        <v>4.8</v>
      </c>
      <c r="D18" s="48">
        <v>2720.9</v>
      </c>
      <c r="E18" s="48">
        <v>0.5</v>
      </c>
      <c r="F18" s="48"/>
      <c r="G18" s="48"/>
      <c r="H18" s="48"/>
      <c r="I18" s="48">
        <f t="shared" si="0"/>
        <v>2725.2000000000003</v>
      </c>
    </row>
    <row r="19" spans="1:9" x14ac:dyDescent="0.15">
      <c r="A19" s="249">
        <v>12</v>
      </c>
      <c r="B19" s="93" t="s">
        <v>178</v>
      </c>
      <c r="C19" s="48">
        <v>0.3</v>
      </c>
      <c r="D19" s="48">
        <v>192.6</v>
      </c>
      <c r="E19" s="48">
        <v>0.2</v>
      </c>
      <c r="F19" s="48"/>
      <c r="G19" s="48"/>
      <c r="H19" s="48"/>
      <c r="I19" s="48">
        <f t="shared" si="0"/>
        <v>192.70000000000002</v>
      </c>
    </row>
    <row r="20" spans="1:9" x14ac:dyDescent="0.15">
      <c r="A20" s="249">
        <v>13</v>
      </c>
      <c r="B20" s="93" t="s">
        <v>179</v>
      </c>
      <c r="C20" s="48">
        <v>0.1</v>
      </c>
      <c r="D20" s="48">
        <v>63.1</v>
      </c>
      <c r="E20" s="48">
        <v>0</v>
      </c>
      <c r="F20" s="48"/>
      <c r="G20" s="48"/>
      <c r="H20" s="48"/>
      <c r="I20" s="48">
        <f t="shared" si="0"/>
        <v>63.2</v>
      </c>
    </row>
    <row r="21" spans="1:9" ht="21" customHeight="1" x14ac:dyDescent="0.15">
      <c r="A21" s="249">
        <v>14</v>
      </c>
      <c r="B21" s="93" t="s">
        <v>180</v>
      </c>
      <c r="C21" s="48">
        <v>0</v>
      </c>
      <c r="D21" s="48">
        <v>0</v>
      </c>
      <c r="E21" s="48">
        <v>0</v>
      </c>
      <c r="F21" s="48"/>
      <c r="G21" s="48"/>
      <c r="H21" s="48"/>
      <c r="I21" s="48">
        <f t="shared" si="0"/>
        <v>0</v>
      </c>
    </row>
    <row r="22" spans="1:9" x14ac:dyDescent="0.15">
      <c r="A22" s="92">
        <v>15</v>
      </c>
      <c r="B22" s="93" t="s">
        <v>181</v>
      </c>
      <c r="C22" s="48">
        <v>0</v>
      </c>
      <c r="D22" s="48">
        <v>13</v>
      </c>
      <c r="E22" s="48">
        <v>0</v>
      </c>
      <c r="F22" s="48"/>
      <c r="G22" s="48"/>
      <c r="H22" s="48"/>
      <c r="I22" s="48">
        <f t="shared" si="0"/>
        <v>13</v>
      </c>
    </row>
    <row r="23" spans="1:9" x14ac:dyDescent="0.15">
      <c r="A23" s="249">
        <v>16</v>
      </c>
      <c r="B23" s="93" t="s">
        <v>182</v>
      </c>
      <c r="C23" s="48">
        <v>0</v>
      </c>
      <c r="D23" s="48">
        <v>129.69999999999999</v>
      </c>
      <c r="E23" s="48">
        <v>0</v>
      </c>
      <c r="F23" s="48"/>
      <c r="G23" s="48"/>
      <c r="H23" s="48"/>
      <c r="I23" s="48">
        <f t="shared" si="0"/>
        <v>129.69999999999999</v>
      </c>
    </row>
    <row r="24" spans="1:9" ht="21" customHeight="1" x14ac:dyDescent="0.15">
      <c r="A24" s="249">
        <v>17</v>
      </c>
      <c r="B24" s="93" t="s">
        <v>183</v>
      </c>
      <c r="C24" s="48">
        <v>0</v>
      </c>
      <c r="D24" s="48">
        <v>74.7</v>
      </c>
      <c r="E24" s="48">
        <v>0</v>
      </c>
      <c r="F24" s="48"/>
      <c r="G24" s="48"/>
      <c r="H24" s="48"/>
      <c r="I24" s="48">
        <f t="shared" si="0"/>
        <v>74.7</v>
      </c>
    </row>
    <row r="25" spans="1:9" x14ac:dyDescent="0.15">
      <c r="A25" s="1">
        <v>18</v>
      </c>
      <c r="B25" s="5" t="s">
        <v>184</v>
      </c>
      <c r="C25" s="48">
        <v>2.9</v>
      </c>
      <c r="D25" s="48">
        <v>497.4</v>
      </c>
      <c r="E25" s="48">
        <v>0</v>
      </c>
      <c r="F25" s="48"/>
      <c r="G25" s="48"/>
      <c r="H25" s="48"/>
      <c r="I25" s="48">
        <f t="shared" si="0"/>
        <v>500.29999999999995</v>
      </c>
    </row>
    <row r="26" spans="1:9" x14ac:dyDescent="0.15">
      <c r="A26" s="8">
        <v>19</v>
      </c>
      <c r="B26" s="7" t="s">
        <v>185</v>
      </c>
      <c r="C26" s="48">
        <f>SUM(C8:C25)</f>
        <v>16</v>
      </c>
      <c r="D26" s="48">
        <f>SUM(D8:D25)</f>
        <v>4363.9999999999991</v>
      </c>
      <c r="E26" s="48">
        <f>SUM(E8:E25)</f>
        <v>1.3</v>
      </c>
      <c r="F26" s="48"/>
      <c r="G26" s="48"/>
      <c r="H26" s="48"/>
      <c r="I26" s="48">
        <f t="shared" si="0"/>
        <v>4378.6999999999989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427</v>
      </c>
    </row>
    <row r="2" spans="1:9" x14ac:dyDescent="0.15">
      <c r="A2" s="31"/>
      <c r="I2" s="173" t="s">
        <v>421</v>
      </c>
    </row>
    <row r="3" spans="1:9" x14ac:dyDescent="0.15">
      <c r="C3" s="179">
        <v>43281</v>
      </c>
      <c r="G3" s="43"/>
    </row>
    <row r="4" spans="1:9" x14ac:dyDescent="0.15">
      <c r="A4" s="354" t="s">
        <v>142</v>
      </c>
      <c r="B4" s="355"/>
      <c r="C4" s="36" t="s">
        <v>0</v>
      </c>
      <c r="D4" s="36" t="s">
        <v>1</v>
      </c>
      <c r="E4" s="36" t="s">
        <v>2</v>
      </c>
      <c r="F4" s="36" t="s">
        <v>5</v>
      </c>
      <c r="G4" s="37" t="s">
        <v>6</v>
      </c>
      <c r="H4" s="36" t="s">
        <v>7</v>
      </c>
      <c r="I4" s="36" t="s">
        <v>8</v>
      </c>
    </row>
    <row r="5" spans="1:9" ht="23.25" customHeight="1" x14ac:dyDescent="0.15">
      <c r="A5" s="356"/>
      <c r="B5" s="357"/>
      <c r="C5" s="353" t="s">
        <v>166</v>
      </c>
      <c r="D5" s="353"/>
      <c r="E5" s="353" t="s">
        <v>144</v>
      </c>
      <c r="F5" s="353" t="s">
        <v>145</v>
      </c>
      <c r="G5" s="358" t="s">
        <v>146</v>
      </c>
      <c r="H5" s="353" t="s">
        <v>147</v>
      </c>
      <c r="I5" s="38" t="s">
        <v>148</v>
      </c>
    </row>
    <row r="6" spans="1:9" x14ac:dyDescent="0.15">
      <c r="A6" s="356"/>
      <c r="B6" s="357"/>
      <c r="C6" s="353" t="s">
        <v>149</v>
      </c>
      <c r="D6" s="353" t="s">
        <v>150</v>
      </c>
      <c r="E6" s="353"/>
      <c r="F6" s="353"/>
      <c r="G6" s="358"/>
      <c r="H6" s="353"/>
      <c r="I6" s="351" t="s">
        <v>460</v>
      </c>
    </row>
    <row r="7" spans="1:9" x14ac:dyDescent="0.15">
      <c r="A7" s="356"/>
      <c r="B7" s="357"/>
      <c r="C7" s="353"/>
      <c r="D7" s="353"/>
      <c r="E7" s="353"/>
      <c r="F7" s="353"/>
      <c r="G7" s="358"/>
      <c r="H7" s="353"/>
      <c r="I7" s="352"/>
    </row>
    <row r="8" spans="1:9" x14ac:dyDescent="0.15">
      <c r="A8" s="39">
        <v>1</v>
      </c>
      <c r="B8" s="42" t="s">
        <v>187</v>
      </c>
      <c r="C8" s="40">
        <v>164</v>
      </c>
      <c r="D8" s="40">
        <v>38642</v>
      </c>
      <c r="E8" s="40">
        <v>69</v>
      </c>
      <c r="F8" s="40">
        <v>27</v>
      </c>
      <c r="G8" s="44"/>
      <c r="H8" s="40"/>
      <c r="I8" s="40">
        <v>38710</v>
      </c>
    </row>
    <row r="9" spans="1:9" x14ac:dyDescent="0.15">
      <c r="A9" s="39">
        <v>2</v>
      </c>
      <c r="B9" s="42" t="s">
        <v>188</v>
      </c>
      <c r="C9" s="40">
        <v>0</v>
      </c>
      <c r="D9" s="40">
        <v>22</v>
      </c>
      <c r="E9" s="40"/>
      <c r="F9" s="40"/>
      <c r="G9" s="44"/>
      <c r="H9" s="40"/>
      <c r="I9" s="40">
        <v>22</v>
      </c>
    </row>
    <row r="10" spans="1:9" x14ac:dyDescent="0.15">
      <c r="A10" s="41">
        <v>11</v>
      </c>
      <c r="B10" s="41" t="s">
        <v>185</v>
      </c>
      <c r="C10" s="45">
        <v>164</v>
      </c>
      <c r="D10" s="45">
        <v>38664</v>
      </c>
      <c r="E10" s="45">
        <v>69</v>
      </c>
      <c r="F10" s="45">
        <v>27</v>
      </c>
      <c r="G10" s="45">
        <v>0</v>
      </c>
      <c r="H10" s="45">
        <v>0</v>
      </c>
      <c r="I10" s="45">
        <v>38732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179">
        <v>43465</v>
      </c>
    </row>
    <row r="2" spans="1:12" x14ac:dyDescent="0.15">
      <c r="L2" s="173" t="s">
        <v>421</v>
      </c>
    </row>
    <row r="3" spans="1:12" x14ac:dyDescent="0.15">
      <c r="A3" s="345" t="s">
        <v>142</v>
      </c>
      <c r="B3" s="345"/>
      <c r="C3" s="87" t="s">
        <v>0</v>
      </c>
      <c r="D3" s="87" t="s">
        <v>1</v>
      </c>
      <c r="E3" s="87" t="s">
        <v>2</v>
      </c>
      <c r="F3" s="87" t="s">
        <v>5</v>
      </c>
      <c r="G3" s="87" t="s">
        <v>6</v>
      </c>
      <c r="H3" s="87" t="s">
        <v>7</v>
      </c>
    </row>
    <row r="4" spans="1:12" x14ac:dyDescent="0.15">
      <c r="A4" s="345"/>
      <c r="B4" s="345"/>
      <c r="C4" s="347" t="s">
        <v>191</v>
      </c>
      <c r="D4" s="347"/>
      <c r="E4" s="347"/>
      <c r="F4" s="347"/>
      <c r="G4" s="347"/>
      <c r="H4" s="347"/>
    </row>
    <row r="5" spans="1:12" ht="21" x14ac:dyDescent="0.15">
      <c r="A5" s="345"/>
      <c r="B5" s="345"/>
      <c r="C5" s="180" t="s">
        <v>192</v>
      </c>
      <c r="D5" s="180" t="s">
        <v>193</v>
      </c>
      <c r="E5" s="180" t="s">
        <v>194</v>
      </c>
      <c r="F5" s="180" t="s">
        <v>195</v>
      </c>
      <c r="G5" s="180" t="s">
        <v>196</v>
      </c>
      <c r="H5" s="180" t="s">
        <v>197</v>
      </c>
    </row>
    <row r="6" spans="1:12" x14ac:dyDescent="0.15">
      <c r="A6" s="87">
        <v>1</v>
      </c>
      <c r="B6" s="89" t="s">
        <v>85</v>
      </c>
      <c r="C6" s="88">
        <v>829.05100000000004</v>
      </c>
      <c r="D6" s="88">
        <v>134.02699999999999</v>
      </c>
      <c r="E6" s="88">
        <v>24.222000000000001</v>
      </c>
      <c r="F6" s="88">
        <v>24.873999999999999</v>
      </c>
      <c r="G6" s="88">
        <v>37.14</v>
      </c>
      <c r="H6" s="88">
        <v>101.749</v>
      </c>
    </row>
    <row r="7" spans="1:12" x14ac:dyDescent="0.15">
      <c r="A7" s="87">
        <v>2</v>
      </c>
      <c r="B7" s="89" t="s">
        <v>139</v>
      </c>
      <c r="C7" s="88"/>
      <c r="D7" s="88"/>
      <c r="E7" s="88"/>
      <c r="F7" s="88"/>
      <c r="G7" s="88"/>
      <c r="H7" s="88"/>
    </row>
    <row r="8" spans="1:12" x14ac:dyDescent="0.15">
      <c r="A8" s="8">
        <v>3</v>
      </c>
      <c r="B8" s="7" t="s">
        <v>198</v>
      </c>
      <c r="C8" s="101">
        <f t="shared" ref="C8:H8" si="0">+C6+C7</f>
        <v>829.05100000000004</v>
      </c>
      <c r="D8" s="101">
        <f t="shared" si="0"/>
        <v>134.02699999999999</v>
      </c>
      <c r="E8" s="101">
        <f t="shared" si="0"/>
        <v>24.222000000000001</v>
      </c>
      <c r="F8" s="101">
        <f t="shared" si="0"/>
        <v>24.873999999999999</v>
      </c>
      <c r="G8" s="101">
        <f t="shared" si="0"/>
        <v>37.14</v>
      </c>
      <c r="H8" s="101">
        <f t="shared" si="0"/>
        <v>101.749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433</v>
      </c>
    </row>
    <row r="2" spans="1:16" x14ac:dyDescent="0.15">
      <c r="A2" s="31"/>
      <c r="K2" s="173" t="s">
        <v>421</v>
      </c>
    </row>
    <row r="3" spans="1:16" x14ac:dyDescent="0.15">
      <c r="C3" s="179">
        <v>43465</v>
      </c>
    </row>
    <row r="4" spans="1:16" x14ac:dyDescent="0.15">
      <c r="A4" s="354" t="s">
        <v>142</v>
      </c>
      <c r="B4" s="355"/>
      <c r="C4" s="36" t="s">
        <v>0</v>
      </c>
      <c r="D4" s="36" t="s">
        <v>1</v>
      </c>
      <c r="E4" s="36" t="s">
        <v>2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199</v>
      </c>
      <c r="K4" s="36" t="s">
        <v>200</v>
      </c>
      <c r="L4" s="36" t="s">
        <v>201</v>
      </c>
      <c r="M4" s="36" t="s">
        <v>202</v>
      </c>
      <c r="N4" s="36" t="s">
        <v>203</v>
      </c>
      <c r="O4" s="36" t="s">
        <v>204</v>
      </c>
    </row>
    <row r="5" spans="1:16" ht="31.5" customHeight="1" x14ac:dyDescent="0.15">
      <c r="A5" s="356"/>
      <c r="B5" s="357"/>
      <c r="C5" s="353" t="s">
        <v>205</v>
      </c>
      <c r="D5" s="353"/>
      <c r="E5" s="353"/>
      <c r="F5" s="353"/>
      <c r="G5" s="353"/>
      <c r="H5" s="353"/>
      <c r="I5" s="353"/>
      <c r="J5" s="353" t="s">
        <v>206</v>
      </c>
      <c r="K5" s="353"/>
      <c r="L5" s="353"/>
      <c r="M5" s="353"/>
      <c r="N5" s="353" t="s">
        <v>207</v>
      </c>
      <c r="O5" s="353"/>
    </row>
    <row r="6" spans="1:16" x14ac:dyDescent="0.15">
      <c r="A6" s="356"/>
      <c r="B6" s="357"/>
      <c r="C6" s="359"/>
      <c r="D6" s="353" t="s">
        <v>367</v>
      </c>
      <c r="E6" s="353" t="s">
        <v>364</v>
      </c>
      <c r="F6" s="353" t="s">
        <v>208</v>
      </c>
      <c r="G6" s="353"/>
      <c r="H6" s="353"/>
      <c r="I6" s="353"/>
      <c r="J6" s="353" t="s">
        <v>150</v>
      </c>
      <c r="K6" s="353"/>
      <c r="L6" s="353" t="s">
        <v>209</v>
      </c>
      <c r="M6" s="353"/>
      <c r="N6" s="353" t="s">
        <v>210</v>
      </c>
      <c r="O6" s="353" t="s">
        <v>366</v>
      </c>
    </row>
    <row r="7" spans="1:16" s="16" customFormat="1" ht="31.5" x14ac:dyDescent="0.15">
      <c r="A7" s="356"/>
      <c r="B7" s="357"/>
      <c r="C7" s="359"/>
      <c r="D7" s="353"/>
      <c r="E7" s="353"/>
      <c r="F7" s="94"/>
      <c r="G7" s="94" t="s">
        <v>363</v>
      </c>
      <c r="H7" s="94" t="s">
        <v>365</v>
      </c>
      <c r="I7" s="94" t="s">
        <v>366</v>
      </c>
      <c r="J7" s="94"/>
      <c r="K7" s="94" t="s">
        <v>366</v>
      </c>
      <c r="L7" s="94"/>
      <c r="M7" s="94" t="s">
        <v>366</v>
      </c>
      <c r="N7" s="353"/>
      <c r="O7" s="353"/>
      <c r="P7" s="46"/>
    </row>
    <row r="8" spans="1:16" s="16" customFormat="1" x14ac:dyDescent="0.15">
      <c r="A8" s="38">
        <v>10</v>
      </c>
      <c r="B8" s="39" t="s">
        <v>211</v>
      </c>
      <c r="C8" s="40">
        <v>4515.0429999999997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0.51200000000000001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</row>
    <row r="9" spans="1:16" s="16" customFormat="1" x14ac:dyDescent="0.15">
      <c r="A9" s="38">
        <v>20</v>
      </c>
      <c r="B9" s="39" t="s">
        <v>212</v>
      </c>
      <c r="C9" s="40">
        <v>31388.964</v>
      </c>
      <c r="D9" s="40">
        <v>190.339</v>
      </c>
      <c r="E9" s="40">
        <v>46.899000000000001</v>
      </c>
      <c r="F9" s="40">
        <v>172.745</v>
      </c>
      <c r="G9" s="40">
        <v>166.12</v>
      </c>
      <c r="H9" s="40">
        <v>121.48699999999999</v>
      </c>
      <c r="I9" s="40">
        <v>3.746</v>
      </c>
      <c r="J9" s="40">
        <v>0</v>
      </c>
      <c r="K9" s="40">
        <v>0</v>
      </c>
      <c r="L9" s="40">
        <v>63.081000000000003</v>
      </c>
      <c r="M9" s="40">
        <v>1.75</v>
      </c>
      <c r="N9" s="40">
        <v>99.239000000000004</v>
      </c>
      <c r="O9" s="40">
        <v>24.242000000000001</v>
      </c>
    </row>
    <row r="10" spans="1:16" x14ac:dyDescent="0.15">
      <c r="A10" s="38">
        <v>30</v>
      </c>
      <c r="B10" s="39" t="s">
        <v>213</v>
      </c>
      <c r="C10" s="40">
        <v>2034.192</v>
      </c>
      <c r="D10" s="40">
        <v>0</v>
      </c>
      <c r="E10" s="40">
        <v>0</v>
      </c>
      <c r="F10" s="40">
        <v>1.7030000000000001</v>
      </c>
      <c r="G10" s="40">
        <v>1.702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22"/>
  <sheetViews>
    <sheetView zoomScaleNormal="100" workbookViewId="0">
      <selection activeCell="M2" sqref="M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1" t="s">
        <v>370</v>
      </c>
      <c r="B1" s="30" t="s">
        <v>325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15">
      <c r="A2" s="18"/>
      <c r="B2" s="239">
        <v>43281</v>
      </c>
      <c r="M2" s="173" t="s">
        <v>421</v>
      </c>
    </row>
    <row r="3" spans="1:14" x14ac:dyDescent="0.15">
      <c r="A3" s="290" t="s">
        <v>326</v>
      </c>
      <c r="B3" s="290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4" x14ac:dyDescent="0.15">
      <c r="A4" s="292" t="s">
        <v>327</v>
      </c>
      <c r="B4" s="292"/>
      <c r="C4" s="293"/>
      <c r="D4" s="293" t="s">
        <v>142</v>
      </c>
      <c r="E4" s="293"/>
      <c r="F4" s="293"/>
      <c r="G4" s="293"/>
      <c r="H4" s="293"/>
      <c r="I4" s="293"/>
      <c r="J4" s="293"/>
      <c r="K4" s="293"/>
      <c r="L4" s="293"/>
      <c r="M4" s="293"/>
      <c r="N4" s="293"/>
    </row>
    <row r="6" spans="1:14" x14ac:dyDescent="0.15">
      <c r="A6" s="294" t="s">
        <v>361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4" x14ac:dyDescent="0.15">
      <c r="A7" s="295" t="s">
        <v>328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</row>
    <row r="8" spans="1:14" ht="56.25" customHeight="1" x14ac:dyDescent="0.15">
      <c r="A8" s="299" t="s">
        <v>329</v>
      </c>
      <c r="B8" s="301"/>
      <c r="C8" s="303" t="s">
        <v>330</v>
      </c>
      <c r="D8" s="303"/>
      <c r="E8" s="304" t="s">
        <v>331</v>
      </c>
      <c r="F8" s="304"/>
      <c r="G8" s="304" t="s">
        <v>332</v>
      </c>
      <c r="H8" s="304"/>
      <c r="I8" s="305" t="s">
        <v>12</v>
      </c>
      <c r="J8" s="305"/>
      <c r="K8" s="305"/>
      <c r="L8" s="305"/>
      <c r="M8" s="306" t="s">
        <v>333</v>
      </c>
      <c r="N8" s="306" t="s">
        <v>334</v>
      </c>
    </row>
    <row r="9" spans="1:14" ht="171" customHeight="1" x14ac:dyDescent="0.15">
      <c r="A9" s="300"/>
      <c r="B9" s="302"/>
      <c r="C9" s="95" t="s">
        <v>335</v>
      </c>
      <c r="D9" s="95" t="s">
        <v>336</v>
      </c>
      <c r="E9" s="95" t="s">
        <v>337</v>
      </c>
      <c r="F9" s="95" t="s">
        <v>338</v>
      </c>
      <c r="G9" s="95" t="s">
        <v>335</v>
      </c>
      <c r="H9" s="95" t="s">
        <v>336</v>
      </c>
      <c r="I9" s="95" t="s">
        <v>339</v>
      </c>
      <c r="J9" s="95" t="s">
        <v>340</v>
      </c>
      <c r="K9" s="95" t="s">
        <v>341</v>
      </c>
      <c r="L9" s="96" t="s">
        <v>198</v>
      </c>
      <c r="M9" s="307"/>
      <c r="N9" s="307"/>
    </row>
    <row r="10" spans="1:14" x14ac:dyDescent="0.15">
      <c r="A10" s="19"/>
      <c r="B10" s="20"/>
      <c r="C10" s="21" t="s">
        <v>342</v>
      </c>
      <c r="D10" s="21" t="s">
        <v>343</v>
      </c>
      <c r="E10" s="21" t="s">
        <v>344</v>
      </c>
      <c r="F10" s="21" t="s">
        <v>345</v>
      </c>
      <c r="G10" s="21" t="s">
        <v>346</v>
      </c>
      <c r="H10" s="21" t="s">
        <v>347</v>
      </c>
      <c r="I10" s="21" t="s">
        <v>348</v>
      </c>
      <c r="J10" s="21" t="s">
        <v>349</v>
      </c>
      <c r="K10" s="21" t="s">
        <v>350</v>
      </c>
      <c r="L10" s="21" t="s">
        <v>351</v>
      </c>
      <c r="M10" s="22" t="s">
        <v>352</v>
      </c>
      <c r="N10" s="22" t="s">
        <v>353</v>
      </c>
    </row>
    <row r="11" spans="1:14" x14ac:dyDescent="0.15">
      <c r="A11" s="22" t="s">
        <v>342</v>
      </c>
      <c r="B11" s="21" t="s">
        <v>354</v>
      </c>
      <c r="C11" s="23">
        <v>36107.591740000003</v>
      </c>
      <c r="D11" s="20"/>
      <c r="E11" s="20"/>
      <c r="F11" s="20"/>
      <c r="G11" s="23"/>
      <c r="H11" s="20"/>
      <c r="I11" s="23">
        <v>1305.390727</v>
      </c>
      <c r="J11" s="20"/>
      <c r="K11" s="23"/>
      <c r="L11" s="23">
        <f>+I11</f>
        <v>1305.390727</v>
      </c>
      <c r="M11" s="24">
        <v>1</v>
      </c>
      <c r="N11" s="25">
        <v>0.02</v>
      </c>
    </row>
    <row r="12" spans="1:14" x14ac:dyDescent="0.15">
      <c r="A12" s="28" t="s">
        <v>343</v>
      </c>
      <c r="B12" s="28" t="s">
        <v>198</v>
      </c>
      <c r="C12" s="97">
        <v>36412.052607999998</v>
      </c>
      <c r="D12" s="98"/>
      <c r="E12" s="98"/>
      <c r="F12" s="98"/>
      <c r="G12" s="97"/>
      <c r="H12" s="98"/>
      <c r="I12" s="97">
        <v>1310.4699250000001</v>
      </c>
      <c r="J12" s="98"/>
      <c r="K12" s="97"/>
      <c r="L12" s="97">
        <f>+I12</f>
        <v>1310.4699250000001</v>
      </c>
      <c r="M12" s="99">
        <v>1</v>
      </c>
      <c r="N12" s="100">
        <v>0.02</v>
      </c>
    </row>
    <row r="13" spans="1:14" x14ac:dyDescent="0.15">
      <c r="A13" s="26" t="s">
        <v>355</v>
      </c>
    </row>
    <row r="15" spans="1:14" x14ac:dyDescent="0.15">
      <c r="A15" s="296" t="s">
        <v>362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</row>
    <row r="16" spans="1:14" ht="15" customHeight="1" x14ac:dyDescent="0.15">
      <c r="A16" s="297" t="s">
        <v>356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</row>
    <row r="17" spans="1:14" ht="15" customHeight="1" x14ac:dyDescent="0.15">
      <c r="A17" s="27" t="s">
        <v>329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 t="s">
        <v>357</v>
      </c>
      <c r="M17" s="298"/>
      <c r="N17" s="298"/>
    </row>
    <row r="18" spans="1:14" ht="15" customHeight="1" x14ac:dyDescent="0.15">
      <c r="A18" s="28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 t="s">
        <v>342</v>
      </c>
      <c r="M18" s="312"/>
      <c r="N18" s="312"/>
    </row>
    <row r="19" spans="1:14" x14ac:dyDescent="0.15">
      <c r="A19" s="22" t="s">
        <v>342</v>
      </c>
      <c r="B19" s="308" t="s">
        <v>358</v>
      </c>
      <c r="C19" s="308"/>
      <c r="D19" s="308"/>
      <c r="E19" s="308"/>
      <c r="F19" s="308"/>
      <c r="G19" s="308"/>
      <c r="H19" s="308"/>
      <c r="I19" s="308"/>
      <c r="J19" s="308"/>
      <c r="K19" s="308"/>
      <c r="L19" s="309">
        <v>18640.766532000001</v>
      </c>
      <c r="M19" s="310"/>
      <c r="N19" s="311"/>
    </row>
    <row r="20" spans="1:14" x14ac:dyDescent="0.15">
      <c r="A20" s="22" t="s">
        <v>343</v>
      </c>
      <c r="B20" s="308" t="s">
        <v>359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13">
        <v>0.02</v>
      </c>
      <c r="M20" s="314"/>
      <c r="N20" s="314"/>
    </row>
    <row r="21" spans="1:14" x14ac:dyDescent="0.15">
      <c r="A21" s="22" t="s">
        <v>344</v>
      </c>
      <c r="B21" s="308" t="s">
        <v>360</v>
      </c>
      <c r="C21" s="308"/>
      <c r="D21" s="308"/>
      <c r="E21" s="308"/>
      <c r="F21" s="308"/>
      <c r="G21" s="308"/>
      <c r="H21" s="308"/>
      <c r="I21" s="308"/>
      <c r="J21" s="308"/>
      <c r="K21" s="308"/>
      <c r="L21" s="309">
        <f>+L19*L20</f>
        <v>372.81533064000001</v>
      </c>
      <c r="M21" s="310"/>
      <c r="N21" s="311"/>
    </row>
    <row r="22" spans="1:14" x14ac:dyDescent="0.15">
      <c r="A22" s="29"/>
      <c r="B22" s="29"/>
      <c r="C22" s="29"/>
      <c r="D22" s="29"/>
      <c r="E22" s="29"/>
    </row>
  </sheetData>
  <mergeCells count="25">
    <mergeCell ref="B21:K21"/>
    <mergeCell ref="L21:N21"/>
    <mergeCell ref="B18:K18"/>
    <mergeCell ref="L18:N18"/>
    <mergeCell ref="B19:K19"/>
    <mergeCell ref="L19:N19"/>
    <mergeCell ref="B20:K20"/>
    <mergeCell ref="L20:N20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A3:N3"/>
    <mergeCell ref="A4:C4"/>
    <mergeCell ref="D4:N4"/>
    <mergeCell ref="A6:N6"/>
    <mergeCell ref="A7:N7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5"/>
  <sheetViews>
    <sheetView workbookViewId="0">
      <selection activeCell="J2" sqref="J2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432</v>
      </c>
      <c r="F1" s="179">
        <v>43281</v>
      </c>
    </row>
    <row r="2" spans="1:10" x14ac:dyDescent="0.15">
      <c r="J2" s="173" t="s">
        <v>421</v>
      </c>
    </row>
    <row r="3" spans="1:10" x14ac:dyDescent="0.15">
      <c r="A3" s="360" t="s">
        <v>142</v>
      </c>
      <c r="B3" s="361"/>
      <c r="C3" s="1" t="s">
        <v>0</v>
      </c>
      <c r="D3" s="1" t="s">
        <v>1</v>
      </c>
    </row>
    <row r="4" spans="1:10" ht="42" x14ac:dyDescent="0.15">
      <c r="A4" s="362"/>
      <c r="B4" s="363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1">
        <v>63</v>
      </c>
      <c r="D5" s="101">
        <v>10</v>
      </c>
    </row>
    <row r="6" spans="1:10" ht="21" x14ac:dyDescent="0.15">
      <c r="A6" s="1">
        <v>2</v>
      </c>
      <c r="B6" s="5" t="s">
        <v>773</v>
      </c>
      <c r="C6" s="88">
        <v>0</v>
      </c>
      <c r="D6" s="88">
        <v>2</v>
      </c>
    </row>
    <row r="7" spans="1:10" ht="21" x14ac:dyDescent="0.15">
      <c r="A7" s="1">
        <v>3</v>
      </c>
      <c r="B7" s="5" t="s">
        <v>777</v>
      </c>
      <c r="C7" s="88">
        <v>-6</v>
      </c>
      <c r="D7" s="88">
        <v>-1</v>
      </c>
    </row>
    <row r="8" spans="1:10" ht="21" x14ac:dyDescent="0.15">
      <c r="A8" s="1">
        <v>4</v>
      </c>
      <c r="B8" s="10" t="s">
        <v>774</v>
      </c>
      <c r="C8" s="88">
        <v>6</v>
      </c>
      <c r="D8" s="88">
        <v>0</v>
      </c>
    </row>
    <row r="9" spans="1:10" x14ac:dyDescent="0.15">
      <c r="A9" s="1">
        <v>5</v>
      </c>
      <c r="B9" s="5" t="s">
        <v>775</v>
      </c>
      <c r="C9" s="88">
        <v>2</v>
      </c>
      <c r="D9" s="88">
        <v>-1</v>
      </c>
    </row>
    <row r="10" spans="1:10" ht="21" x14ac:dyDescent="0.15">
      <c r="A10" s="1">
        <v>6</v>
      </c>
      <c r="B10" s="5" t="s">
        <v>776</v>
      </c>
      <c r="C10" s="88"/>
      <c r="D10" s="88"/>
    </row>
    <row r="11" spans="1:10" ht="23.25" customHeight="1" x14ac:dyDescent="0.15">
      <c r="A11" s="1">
        <v>7</v>
      </c>
      <c r="B11" s="10" t="s">
        <v>778</v>
      </c>
      <c r="C11" s="88">
        <v>1</v>
      </c>
      <c r="D11" s="88"/>
    </row>
    <row r="12" spans="1:10" x14ac:dyDescent="0.15">
      <c r="A12" s="1">
        <v>8</v>
      </c>
      <c r="B12" s="5" t="s">
        <v>218</v>
      </c>
      <c r="C12" s="88"/>
      <c r="D12" s="88">
        <v>0</v>
      </c>
    </row>
    <row r="13" spans="1:10" x14ac:dyDescent="0.15">
      <c r="A13" s="1">
        <v>9</v>
      </c>
      <c r="B13" s="9" t="s">
        <v>219</v>
      </c>
      <c r="C13" s="101">
        <v>66</v>
      </c>
      <c r="D13" s="101">
        <v>10</v>
      </c>
    </row>
    <row r="14" spans="1:10" ht="21" x14ac:dyDescent="0.15">
      <c r="A14" s="1">
        <v>10</v>
      </c>
      <c r="B14" s="10" t="s">
        <v>220</v>
      </c>
      <c r="C14" s="5">
        <v>-7</v>
      </c>
      <c r="D14" s="5"/>
    </row>
    <row r="15" spans="1:10" x14ac:dyDescent="0.15">
      <c r="A15" s="1">
        <v>11</v>
      </c>
      <c r="B15" s="10" t="s">
        <v>221</v>
      </c>
      <c r="C15" s="5">
        <v>3</v>
      </c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222</v>
      </c>
      <c r="B1" s="31" t="s">
        <v>440</v>
      </c>
      <c r="D1" s="179">
        <v>43100</v>
      </c>
    </row>
    <row r="2" spans="1:8" x14ac:dyDescent="0.15">
      <c r="H2" s="173" t="s">
        <v>421</v>
      </c>
    </row>
    <row r="3" spans="1:8" x14ac:dyDescent="0.15">
      <c r="A3" s="360" t="s">
        <v>142</v>
      </c>
      <c r="B3" s="361"/>
      <c r="C3" s="1" t="s">
        <v>0</v>
      </c>
    </row>
    <row r="4" spans="1:8" ht="42" x14ac:dyDescent="0.15">
      <c r="A4" s="362"/>
      <c r="B4" s="363"/>
      <c r="C4" s="1" t="s">
        <v>223</v>
      </c>
    </row>
    <row r="5" spans="1:8" x14ac:dyDescent="0.15">
      <c r="A5" s="1">
        <v>1</v>
      </c>
      <c r="B5" s="9" t="s">
        <v>217</v>
      </c>
      <c r="C5" s="101">
        <v>171.34299999999999</v>
      </c>
    </row>
    <row r="6" spans="1:8" ht="21" x14ac:dyDescent="0.15">
      <c r="A6" s="1">
        <v>2</v>
      </c>
      <c r="B6" s="5" t="s">
        <v>224</v>
      </c>
      <c r="C6" s="33">
        <v>61.213000000000001</v>
      </c>
    </row>
    <row r="7" spans="1:8" x14ac:dyDescent="0.15">
      <c r="A7" s="1">
        <v>3</v>
      </c>
      <c r="B7" s="5" t="s">
        <v>225</v>
      </c>
      <c r="C7" s="33">
        <v>-58.331000000000003</v>
      </c>
    </row>
    <row r="8" spans="1:8" x14ac:dyDescent="0.15">
      <c r="A8" s="1">
        <v>4</v>
      </c>
      <c r="B8" s="5" t="s">
        <v>226</v>
      </c>
      <c r="C8" s="33">
        <v>3.968</v>
      </c>
    </row>
    <row r="9" spans="1:8" x14ac:dyDescent="0.15">
      <c r="A9" s="1">
        <v>5</v>
      </c>
      <c r="B9" s="5" t="s">
        <v>227</v>
      </c>
      <c r="C9" s="33">
        <v>-2.956</v>
      </c>
    </row>
    <row r="10" spans="1:8" x14ac:dyDescent="0.15">
      <c r="A10" s="1">
        <v>6</v>
      </c>
      <c r="B10" s="9" t="s">
        <v>219</v>
      </c>
      <c r="C10" s="178">
        <v>175.23699999999997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2"/>
  <sheetViews>
    <sheetView workbookViewId="0">
      <selection activeCell="F9" sqref="F9"/>
    </sheetView>
  </sheetViews>
  <sheetFormatPr baseColWidth="10" defaultRowHeight="10.5" x14ac:dyDescent="0.15"/>
  <cols>
    <col min="1" max="1" width="4.1640625" style="117" customWidth="1"/>
    <col min="2" max="2" width="21.5" style="82" customWidth="1"/>
    <col min="3" max="7" width="16" style="82" customWidth="1"/>
    <col min="8" max="16384" width="12" style="82"/>
  </cols>
  <sheetData>
    <row r="1" spans="1:10" x14ac:dyDescent="0.15">
      <c r="A1" s="121" t="s">
        <v>386</v>
      </c>
      <c r="B1" s="102" t="s">
        <v>441</v>
      </c>
      <c r="G1" s="247">
        <v>42916</v>
      </c>
    </row>
    <row r="2" spans="1:10" x14ac:dyDescent="0.15">
      <c r="J2" s="173" t="s">
        <v>421</v>
      </c>
    </row>
    <row r="4" spans="1:10" x14ac:dyDescent="0.15">
      <c r="A4" s="364"/>
      <c r="B4" s="365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</row>
    <row r="5" spans="1:10" ht="42" x14ac:dyDescent="0.15">
      <c r="A5" s="366"/>
      <c r="B5" s="367"/>
      <c r="C5" s="242" t="s">
        <v>87</v>
      </c>
      <c r="D5" s="242" t="s">
        <v>112</v>
      </c>
      <c r="E5" s="242" t="s">
        <v>88</v>
      </c>
      <c r="F5" s="242" t="s">
        <v>89</v>
      </c>
      <c r="G5" s="242" t="s">
        <v>90</v>
      </c>
    </row>
    <row r="6" spans="1:10" x14ac:dyDescent="0.15">
      <c r="A6" s="115">
        <v>1</v>
      </c>
      <c r="B6" s="105" t="s">
        <v>85</v>
      </c>
      <c r="C6" s="271">
        <v>73.862612999999996</v>
      </c>
      <c r="D6" s="272">
        <v>32107.436421999999</v>
      </c>
      <c r="E6" s="272">
        <v>32107.436421999999</v>
      </c>
      <c r="F6" s="272" t="s">
        <v>382</v>
      </c>
      <c r="G6" s="119"/>
    </row>
    <row r="7" spans="1:10" x14ac:dyDescent="0.15">
      <c r="A7" s="115">
        <v>2</v>
      </c>
      <c r="B7" s="105" t="s">
        <v>139</v>
      </c>
      <c r="C7" s="272">
        <v>748.84297300000003</v>
      </c>
      <c r="D7" s="272">
        <v>4064.4918929999999</v>
      </c>
      <c r="E7" s="272">
        <v>3370.4179439999998</v>
      </c>
      <c r="F7" s="272">
        <v>694.07394899999997</v>
      </c>
      <c r="G7" s="119"/>
    </row>
    <row r="8" spans="1:10" x14ac:dyDescent="0.15">
      <c r="A8" s="116">
        <v>3</v>
      </c>
      <c r="B8" s="107" t="s">
        <v>60</v>
      </c>
      <c r="C8" s="273">
        <v>822.70558600000004</v>
      </c>
      <c r="D8" s="273">
        <v>36171.928314999997</v>
      </c>
      <c r="E8" s="273">
        <v>35477.854366</v>
      </c>
      <c r="F8" s="273">
        <v>694.07394899999997</v>
      </c>
      <c r="G8" s="120"/>
    </row>
    <row r="9" spans="1:10" x14ac:dyDescent="0.15">
      <c r="A9" s="115">
        <v>4</v>
      </c>
      <c r="B9" s="105" t="s">
        <v>86</v>
      </c>
      <c r="C9" s="271">
        <v>0.377944</v>
      </c>
      <c r="D9" s="272">
        <v>92.024142999999995</v>
      </c>
      <c r="E9" s="271">
        <v>92.024142999999995</v>
      </c>
      <c r="F9" s="272" t="s">
        <v>382</v>
      </c>
      <c r="G9" s="119"/>
    </row>
    <row r="12" spans="1:10" x14ac:dyDescent="0.15">
      <c r="C12" s="111"/>
      <c r="D12" s="111"/>
      <c r="E12" s="111"/>
      <c r="F12" s="111"/>
      <c r="G12" s="111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workbookViewId="0">
      <selection activeCell="C7" sqref="C7:H19"/>
    </sheetView>
  </sheetViews>
  <sheetFormatPr baseColWidth="10" defaultRowHeight="10.5" x14ac:dyDescent="0.15"/>
  <cols>
    <col min="1" max="1" width="4.5" style="82" bestFit="1" customWidth="1"/>
    <col min="2" max="2" width="48" style="82" customWidth="1"/>
    <col min="3" max="8" width="20.1640625" style="82" customWidth="1"/>
    <col min="9" max="16384" width="12" style="82"/>
  </cols>
  <sheetData>
    <row r="1" spans="1:8" x14ac:dyDescent="0.15">
      <c r="A1" s="102" t="s">
        <v>388</v>
      </c>
      <c r="B1" s="102" t="s">
        <v>442</v>
      </c>
      <c r="F1" s="247">
        <v>42916</v>
      </c>
    </row>
    <row r="2" spans="1:8" x14ac:dyDescent="0.15">
      <c r="G2" s="173" t="s">
        <v>421</v>
      </c>
    </row>
    <row r="4" spans="1:8" x14ac:dyDescent="0.15">
      <c r="A4" s="337"/>
      <c r="B4" s="338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</row>
    <row r="5" spans="1:8" ht="23.25" customHeight="1" x14ac:dyDescent="0.15">
      <c r="A5" s="339"/>
      <c r="B5" s="340"/>
      <c r="C5" s="368" t="s">
        <v>94</v>
      </c>
      <c r="D5" s="368"/>
      <c r="E5" s="368" t="s">
        <v>93</v>
      </c>
      <c r="F5" s="368"/>
      <c r="G5" s="368" t="s">
        <v>11</v>
      </c>
      <c r="H5" s="368"/>
    </row>
    <row r="6" spans="1:8" ht="21" x14ac:dyDescent="0.15">
      <c r="A6" s="90"/>
      <c r="B6" s="80" t="s">
        <v>136</v>
      </c>
      <c r="C6" s="103" t="s">
        <v>92</v>
      </c>
      <c r="D6" s="103" t="s">
        <v>78</v>
      </c>
      <c r="E6" s="103" t="s">
        <v>92</v>
      </c>
      <c r="F6" s="103" t="s">
        <v>78</v>
      </c>
      <c r="G6" s="103" t="s">
        <v>11</v>
      </c>
      <c r="H6" s="103" t="s">
        <v>95</v>
      </c>
    </row>
    <row r="7" spans="1:8" x14ac:dyDescent="0.15">
      <c r="A7" s="90">
        <v>1</v>
      </c>
      <c r="B7" s="80" t="s">
        <v>74</v>
      </c>
      <c r="C7" s="267">
        <v>551.00223700000004</v>
      </c>
      <c r="D7" s="267">
        <v>0</v>
      </c>
      <c r="E7" s="267">
        <v>551.00223700000004</v>
      </c>
      <c r="F7" s="267">
        <v>0</v>
      </c>
      <c r="G7" s="267">
        <v>0</v>
      </c>
      <c r="H7" s="122">
        <v>0</v>
      </c>
    </row>
    <row r="8" spans="1:8" x14ac:dyDescent="0.15">
      <c r="A8" s="90">
        <v>2</v>
      </c>
      <c r="B8" s="80" t="s">
        <v>100</v>
      </c>
      <c r="C8" s="267">
        <v>633.99377800000002</v>
      </c>
      <c r="D8" s="267">
        <v>0</v>
      </c>
      <c r="E8" s="267">
        <v>633.99377800000002</v>
      </c>
      <c r="F8" s="267">
        <v>0</v>
      </c>
      <c r="G8" s="267">
        <v>75.608594999999994</v>
      </c>
      <c r="H8" s="122">
        <v>0.11925762937061506</v>
      </c>
    </row>
    <row r="9" spans="1:8" x14ac:dyDescent="0.15">
      <c r="A9" s="90">
        <v>3</v>
      </c>
      <c r="B9" s="80" t="s">
        <v>101</v>
      </c>
      <c r="C9" s="267">
        <v>328.16168900000002</v>
      </c>
      <c r="D9" s="267">
        <v>0</v>
      </c>
      <c r="E9" s="267">
        <v>328.16168900000002</v>
      </c>
      <c r="F9" s="267">
        <v>0</v>
      </c>
      <c r="G9" s="267">
        <v>25.069906800000002</v>
      </c>
      <c r="H9" s="122">
        <v>7.6394983449759118E-2</v>
      </c>
    </row>
    <row r="10" spans="1:8" x14ac:dyDescent="0.15">
      <c r="A10" s="90">
        <v>4</v>
      </c>
      <c r="B10" s="80" t="s">
        <v>75</v>
      </c>
      <c r="C10" s="267">
        <v>235.310991</v>
      </c>
      <c r="D10" s="267">
        <v>0</v>
      </c>
      <c r="E10" s="267">
        <v>235.310991</v>
      </c>
      <c r="F10" s="267">
        <v>0</v>
      </c>
      <c r="G10" s="267">
        <v>0</v>
      </c>
      <c r="H10" s="122">
        <v>0</v>
      </c>
    </row>
    <row r="11" spans="1:8" x14ac:dyDescent="0.15">
      <c r="A11" s="90">
        <v>6</v>
      </c>
      <c r="B11" s="80" t="s">
        <v>73</v>
      </c>
      <c r="C11" s="267">
        <v>312.58891788</v>
      </c>
      <c r="D11" s="267">
        <v>1.9300543100000001</v>
      </c>
      <c r="E11" s="267">
        <v>312.58891788</v>
      </c>
      <c r="F11" s="267">
        <v>0.96502731000000008</v>
      </c>
      <c r="G11" s="267">
        <v>78.615294300000002</v>
      </c>
      <c r="H11" s="122">
        <v>0.25072334603336777</v>
      </c>
    </row>
    <row r="12" spans="1:8" x14ac:dyDescent="0.15">
      <c r="A12" s="90">
        <v>7</v>
      </c>
      <c r="B12" s="80" t="s">
        <v>72</v>
      </c>
      <c r="C12" s="267">
        <v>458.66180900000001</v>
      </c>
      <c r="D12" s="267">
        <v>241.16552999999999</v>
      </c>
      <c r="E12" s="267">
        <v>458.66180900000001</v>
      </c>
      <c r="F12" s="267">
        <v>60.352964399999998</v>
      </c>
      <c r="G12" s="267">
        <v>471.53894459999998</v>
      </c>
      <c r="H12" s="122">
        <v>0.90852701843342165</v>
      </c>
    </row>
    <row r="13" spans="1:8" x14ac:dyDescent="0.15">
      <c r="A13" s="90">
        <v>8</v>
      </c>
      <c r="B13" s="80" t="s">
        <v>71</v>
      </c>
      <c r="C13" s="267">
        <v>2063.9514180000001</v>
      </c>
      <c r="D13" s="267">
        <v>136.60096999999999</v>
      </c>
      <c r="E13" s="267">
        <v>2063.9514180000001</v>
      </c>
      <c r="F13" s="267">
        <v>56.487440799999995</v>
      </c>
      <c r="G13" s="267">
        <v>1590.3291440999999</v>
      </c>
      <c r="H13" s="122">
        <v>0.75</v>
      </c>
    </row>
    <row r="14" spans="1:8" ht="10.5" customHeight="1" x14ac:dyDescent="0.15">
      <c r="A14" s="90">
        <v>9</v>
      </c>
      <c r="B14" s="80" t="s">
        <v>103</v>
      </c>
      <c r="C14" s="267">
        <v>29591.38412146</v>
      </c>
      <c r="D14" s="267">
        <v>1949.2757630000001</v>
      </c>
      <c r="E14" s="267">
        <v>29591.38412146</v>
      </c>
      <c r="F14" s="267">
        <v>791.73490470000002</v>
      </c>
      <c r="G14" s="267">
        <v>13516.746454400001</v>
      </c>
      <c r="H14" s="122">
        <v>0.44487685555791762</v>
      </c>
    </row>
    <row r="15" spans="1:8" x14ac:dyDescent="0.15">
      <c r="A15" s="90">
        <v>10</v>
      </c>
      <c r="B15" s="80" t="s">
        <v>69</v>
      </c>
      <c r="C15" s="267">
        <v>92.402086999999995</v>
      </c>
      <c r="D15" s="267">
        <v>1.7029160000000001</v>
      </c>
      <c r="E15" s="267">
        <v>92.402086999999995</v>
      </c>
      <c r="F15" s="267">
        <v>0.85145800000000005</v>
      </c>
      <c r="G15" s="267">
        <v>102.35668750000001</v>
      </c>
      <c r="H15" s="122">
        <v>1.0976171200783842</v>
      </c>
    </row>
    <row r="16" spans="1:8" x14ac:dyDescent="0.15">
      <c r="A16" s="90">
        <v>12</v>
      </c>
      <c r="B16" s="80" t="s">
        <v>102</v>
      </c>
      <c r="C16" s="267">
        <v>3370.4179439999998</v>
      </c>
      <c r="D16" s="267">
        <v>0</v>
      </c>
      <c r="E16" s="267">
        <v>3370.4179439999998</v>
      </c>
      <c r="F16" s="267">
        <v>0</v>
      </c>
      <c r="G16" s="267">
        <v>337.04179439999996</v>
      </c>
      <c r="H16" s="122">
        <v>9.9999999999999992E-2</v>
      </c>
    </row>
    <row r="17" spans="1:8" x14ac:dyDescent="0.15">
      <c r="A17" s="90">
        <v>15</v>
      </c>
      <c r="B17" s="80" t="s">
        <v>70</v>
      </c>
      <c r="C17" s="267">
        <v>396.70545873000003</v>
      </c>
      <c r="D17" s="267">
        <v>0</v>
      </c>
      <c r="E17" s="267">
        <v>396.70545873000003</v>
      </c>
      <c r="F17" s="267">
        <v>0</v>
      </c>
      <c r="G17" s="267">
        <v>631.75125873000002</v>
      </c>
      <c r="H17" s="122">
        <v>1.592494493906053</v>
      </c>
    </row>
    <row r="18" spans="1:8" x14ac:dyDescent="0.15">
      <c r="A18" s="90">
        <v>16</v>
      </c>
      <c r="B18" s="80" t="s">
        <v>68</v>
      </c>
      <c r="C18" s="267">
        <v>320.46129513</v>
      </c>
      <c r="D18" s="267">
        <v>49.600112000000003</v>
      </c>
      <c r="E18" s="267">
        <v>320.46129513</v>
      </c>
      <c r="F18" s="267">
        <v>20.419475200000001</v>
      </c>
      <c r="G18" s="267">
        <v>244.34812307999999</v>
      </c>
      <c r="H18" s="122">
        <v>0.71681404276178839</v>
      </c>
    </row>
    <row r="19" spans="1:8" x14ac:dyDescent="0.15">
      <c r="A19" s="114">
        <v>17</v>
      </c>
      <c r="B19" s="81" t="s">
        <v>60</v>
      </c>
      <c r="C19" s="269">
        <v>38355.041746199997</v>
      </c>
      <c r="D19" s="269">
        <v>2380.2753453099999</v>
      </c>
      <c r="E19" s="269">
        <v>38355.041746199997</v>
      </c>
      <c r="F19" s="269">
        <v>930.81127041000013</v>
      </c>
      <c r="G19" s="269">
        <v>17073.406202909999</v>
      </c>
      <c r="H19" s="123">
        <v>0.43459425955932252</v>
      </c>
    </row>
    <row r="21" spans="1:8" x14ac:dyDescent="0.15">
      <c r="B21" s="82" t="s">
        <v>452</v>
      </c>
    </row>
    <row r="22" spans="1:8" x14ac:dyDescent="0.15">
      <c r="F22" s="82" t="s">
        <v>382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18"/>
  <sheetViews>
    <sheetView workbookViewId="0">
      <selection activeCell="S3" sqref="S3"/>
    </sheetView>
  </sheetViews>
  <sheetFormatPr baseColWidth="10" defaultRowHeight="10.5" x14ac:dyDescent="0.15"/>
  <cols>
    <col min="1" max="1" width="4.33203125" style="82" bestFit="1" customWidth="1"/>
    <col min="2" max="2" width="40.1640625" style="82" customWidth="1"/>
    <col min="3" max="18" width="8.1640625" style="82" customWidth="1"/>
    <col min="19" max="19" width="12.6640625" style="82" customWidth="1"/>
    <col min="20" max="20" width="8.1640625" style="82" customWidth="1"/>
    <col min="21" max="16384" width="12" style="82"/>
  </cols>
  <sheetData>
    <row r="1" spans="1:20" x14ac:dyDescent="0.15">
      <c r="A1" s="102" t="s">
        <v>389</v>
      </c>
      <c r="B1" s="102" t="s">
        <v>443</v>
      </c>
    </row>
    <row r="2" spans="1:20" x14ac:dyDescent="0.15">
      <c r="A2" s="102"/>
      <c r="N2" s="173" t="s">
        <v>421</v>
      </c>
    </row>
    <row r="3" spans="1:20" x14ac:dyDescent="0.15">
      <c r="S3" s="247">
        <v>42916</v>
      </c>
    </row>
    <row r="4" spans="1:20" x14ac:dyDescent="0.15">
      <c r="A4" s="125"/>
      <c r="B4" s="342" t="s">
        <v>136</v>
      </c>
      <c r="C4" s="369" t="s">
        <v>66</v>
      </c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42" t="s">
        <v>91</v>
      </c>
      <c r="T4" s="342" t="s">
        <v>114</v>
      </c>
    </row>
    <row r="5" spans="1:20" ht="44.25" customHeight="1" x14ac:dyDescent="0.15">
      <c r="A5" s="126"/>
      <c r="B5" s="342"/>
      <c r="C5" s="124">
        <v>0</v>
      </c>
      <c r="D5" s="124">
        <v>0.02</v>
      </c>
      <c r="E5" s="124">
        <v>0.04</v>
      </c>
      <c r="F5" s="124">
        <v>0.1</v>
      </c>
      <c r="G5" s="124">
        <v>0.2</v>
      </c>
      <c r="H5" s="124">
        <v>0.35</v>
      </c>
      <c r="I5" s="124">
        <v>0.5</v>
      </c>
      <c r="J5" s="124">
        <v>0.7</v>
      </c>
      <c r="K5" s="124">
        <v>0.75</v>
      </c>
      <c r="L5" s="124">
        <v>1</v>
      </c>
      <c r="M5" s="124">
        <v>1.5</v>
      </c>
      <c r="N5" s="124">
        <v>2.5</v>
      </c>
      <c r="O5" s="124">
        <v>3.7</v>
      </c>
      <c r="P5" s="124">
        <v>12.5</v>
      </c>
      <c r="Q5" s="90" t="s">
        <v>67</v>
      </c>
      <c r="R5" s="90" t="s">
        <v>113</v>
      </c>
      <c r="S5" s="342"/>
      <c r="T5" s="342"/>
    </row>
    <row r="6" spans="1:20" ht="10.5" customHeight="1" x14ac:dyDescent="0.15">
      <c r="A6" s="90">
        <v>1</v>
      </c>
      <c r="B6" s="80" t="s">
        <v>74</v>
      </c>
      <c r="C6" s="267">
        <v>551.00223700000004</v>
      </c>
      <c r="D6" s="267" t="s">
        <v>382</v>
      </c>
      <c r="E6" s="267" t="s">
        <v>382</v>
      </c>
      <c r="F6" s="267" t="s">
        <v>382</v>
      </c>
      <c r="G6" s="267" t="s">
        <v>382</v>
      </c>
      <c r="H6" s="267" t="s">
        <v>382</v>
      </c>
      <c r="I6" s="267" t="s">
        <v>382</v>
      </c>
      <c r="J6" s="267" t="s">
        <v>382</v>
      </c>
      <c r="K6" s="267" t="s">
        <v>382</v>
      </c>
      <c r="L6" s="267" t="s">
        <v>382</v>
      </c>
      <c r="M6" s="267" t="s">
        <v>382</v>
      </c>
      <c r="N6" s="267" t="s">
        <v>382</v>
      </c>
      <c r="O6" s="267" t="s">
        <v>382</v>
      </c>
      <c r="P6" s="267" t="s">
        <v>382</v>
      </c>
      <c r="Q6" s="265" t="s">
        <v>382</v>
      </c>
      <c r="R6" s="264" t="s">
        <v>382</v>
      </c>
      <c r="S6" s="265">
        <v>551.00223700000004</v>
      </c>
      <c r="T6" s="264" t="s">
        <v>382</v>
      </c>
    </row>
    <row r="7" spans="1:20" ht="10.5" customHeight="1" x14ac:dyDescent="0.15">
      <c r="A7" s="90">
        <v>2</v>
      </c>
      <c r="B7" s="80" t="s">
        <v>100</v>
      </c>
      <c r="C7" s="267">
        <v>255.95080300000001</v>
      </c>
      <c r="D7" s="267" t="s">
        <v>382</v>
      </c>
      <c r="E7" s="267" t="s">
        <v>382</v>
      </c>
      <c r="F7" s="267" t="s">
        <v>382</v>
      </c>
      <c r="G7" s="267">
        <v>378.04297500000001</v>
      </c>
      <c r="H7" s="267" t="s">
        <v>382</v>
      </c>
      <c r="I7" s="267" t="s">
        <v>382</v>
      </c>
      <c r="J7" s="267" t="s">
        <v>382</v>
      </c>
      <c r="K7" s="267" t="s">
        <v>382</v>
      </c>
      <c r="L7" s="267" t="s">
        <v>382</v>
      </c>
      <c r="M7" s="267" t="s">
        <v>382</v>
      </c>
      <c r="N7" s="267" t="s">
        <v>382</v>
      </c>
      <c r="O7" s="267" t="s">
        <v>382</v>
      </c>
      <c r="P7" s="267" t="s">
        <v>382</v>
      </c>
      <c r="Q7" s="265" t="s">
        <v>382</v>
      </c>
      <c r="R7" s="264" t="s">
        <v>382</v>
      </c>
      <c r="S7" s="265">
        <v>633.99377800000002</v>
      </c>
      <c r="T7" s="264">
        <v>326.04057799999998</v>
      </c>
    </row>
    <row r="8" spans="1:20" ht="10.5" customHeight="1" x14ac:dyDescent="0.15">
      <c r="A8" s="90">
        <v>3</v>
      </c>
      <c r="B8" s="80" t="s">
        <v>101</v>
      </c>
      <c r="C8" s="267">
        <v>202.81215499999999</v>
      </c>
      <c r="D8" s="267" t="s">
        <v>382</v>
      </c>
      <c r="E8" s="267" t="s">
        <v>382</v>
      </c>
      <c r="F8" s="267" t="s">
        <v>382</v>
      </c>
      <c r="G8" s="267">
        <v>125.34953400000001</v>
      </c>
      <c r="H8" s="267" t="s">
        <v>382</v>
      </c>
      <c r="I8" s="267" t="s">
        <v>382</v>
      </c>
      <c r="J8" s="267" t="s">
        <v>382</v>
      </c>
      <c r="K8" s="267" t="s">
        <v>382</v>
      </c>
      <c r="L8" s="267" t="s">
        <v>382</v>
      </c>
      <c r="M8" s="267" t="s">
        <v>382</v>
      </c>
      <c r="N8" s="267" t="s">
        <v>382</v>
      </c>
      <c r="O8" s="267" t="s">
        <v>382</v>
      </c>
      <c r="P8" s="267" t="s">
        <v>382</v>
      </c>
      <c r="Q8" s="265" t="s">
        <v>382</v>
      </c>
      <c r="R8" s="264" t="s">
        <v>382</v>
      </c>
      <c r="S8" s="265">
        <v>328.16168900000002</v>
      </c>
      <c r="T8" s="264" t="s">
        <v>382</v>
      </c>
    </row>
    <row r="9" spans="1:20" ht="10.5" customHeight="1" x14ac:dyDescent="0.15">
      <c r="A9" s="90">
        <v>4</v>
      </c>
      <c r="B9" s="80" t="s">
        <v>75</v>
      </c>
      <c r="C9" s="267">
        <v>235.310991</v>
      </c>
      <c r="D9" s="267" t="s">
        <v>382</v>
      </c>
      <c r="E9" s="267" t="s">
        <v>382</v>
      </c>
      <c r="F9" s="267" t="s">
        <v>382</v>
      </c>
      <c r="G9" s="267" t="s">
        <v>382</v>
      </c>
      <c r="H9" s="267" t="s">
        <v>382</v>
      </c>
      <c r="I9" s="267" t="s">
        <v>382</v>
      </c>
      <c r="J9" s="267" t="s">
        <v>382</v>
      </c>
      <c r="K9" s="267" t="s">
        <v>382</v>
      </c>
      <c r="L9" s="267" t="s">
        <v>382</v>
      </c>
      <c r="M9" s="267" t="s">
        <v>382</v>
      </c>
      <c r="N9" s="267" t="s">
        <v>382</v>
      </c>
      <c r="O9" s="267" t="s">
        <v>382</v>
      </c>
      <c r="P9" s="267" t="s">
        <v>382</v>
      </c>
      <c r="Q9" s="265" t="s">
        <v>382</v>
      </c>
      <c r="R9" s="264" t="s">
        <v>382</v>
      </c>
      <c r="S9" s="265">
        <v>235.310991</v>
      </c>
      <c r="T9" s="264" t="s">
        <v>382</v>
      </c>
    </row>
    <row r="10" spans="1:20" ht="10.5" customHeight="1" x14ac:dyDescent="0.15">
      <c r="A10" s="90">
        <v>6</v>
      </c>
      <c r="B10" s="80" t="s">
        <v>73</v>
      </c>
      <c r="C10" s="267" t="s">
        <v>382</v>
      </c>
      <c r="D10" s="267" t="s">
        <v>382</v>
      </c>
      <c r="E10" s="267" t="s">
        <v>382</v>
      </c>
      <c r="F10" s="267" t="s">
        <v>382</v>
      </c>
      <c r="G10" s="267">
        <v>444.84851931000003</v>
      </c>
      <c r="H10" s="267" t="s">
        <v>382</v>
      </c>
      <c r="I10" s="267">
        <v>140.66925487999998</v>
      </c>
      <c r="J10" s="267" t="s">
        <v>382</v>
      </c>
      <c r="K10" s="267" t="s">
        <v>382</v>
      </c>
      <c r="L10" s="267">
        <v>15.059167</v>
      </c>
      <c r="M10" s="267" t="s">
        <v>382</v>
      </c>
      <c r="N10" s="267" t="s">
        <v>382</v>
      </c>
      <c r="O10" s="267" t="s">
        <v>382</v>
      </c>
      <c r="P10" s="267" t="s">
        <v>382</v>
      </c>
      <c r="Q10" s="265" t="s">
        <v>382</v>
      </c>
      <c r="R10" s="264" t="s">
        <v>382</v>
      </c>
      <c r="S10" s="265">
        <v>600.57694119000007</v>
      </c>
      <c r="T10" s="264">
        <v>510.80913619000052</v>
      </c>
    </row>
    <row r="11" spans="1:20" ht="10.5" customHeight="1" x14ac:dyDescent="0.15">
      <c r="A11" s="90">
        <v>7</v>
      </c>
      <c r="B11" s="80" t="s">
        <v>72</v>
      </c>
      <c r="C11" s="267" t="s">
        <v>382</v>
      </c>
      <c r="D11" s="267" t="s">
        <v>382</v>
      </c>
      <c r="E11" s="267" t="s">
        <v>382</v>
      </c>
      <c r="F11" s="267" t="s">
        <v>382</v>
      </c>
      <c r="G11" s="267">
        <v>59.344785999999999</v>
      </c>
      <c r="H11" s="267" t="s">
        <v>382</v>
      </c>
      <c r="I11" s="267" t="s">
        <v>382</v>
      </c>
      <c r="J11" s="267" t="s">
        <v>382</v>
      </c>
      <c r="K11" s="267" t="s">
        <v>382</v>
      </c>
      <c r="L11" s="267">
        <v>459.66998739999997</v>
      </c>
      <c r="M11" s="267" t="s">
        <v>382</v>
      </c>
      <c r="N11" s="267" t="s">
        <v>382</v>
      </c>
      <c r="O11" s="267" t="s">
        <v>382</v>
      </c>
      <c r="P11" s="267" t="s">
        <v>382</v>
      </c>
      <c r="Q11" s="265" t="s">
        <v>382</v>
      </c>
      <c r="R11" s="264" t="s">
        <v>382</v>
      </c>
      <c r="S11" s="265">
        <v>519.01477339999997</v>
      </c>
      <c r="T11" s="264" t="s">
        <v>382</v>
      </c>
    </row>
    <row r="12" spans="1:20" ht="10.5" customHeight="1" x14ac:dyDescent="0.15">
      <c r="A12" s="90">
        <v>8</v>
      </c>
      <c r="B12" s="80" t="s">
        <v>71</v>
      </c>
      <c r="C12" s="267" t="s">
        <v>382</v>
      </c>
      <c r="D12" s="267" t="s">
        <v>382</v>
      </c>
      <c r="E12" s="267" t="s">
        <v>382</v>
      </c>
      <c r="F12" s="267" t="s">
        <v>382</v>
      </c>
      <c r="G12" s="267" t="s">
        <v>382</v>
      </c>
      <c r="H12" s="267" t="s">
        <v>382</v>
      </c>
      <c r="I12" s="267" t="s">
        <v>382</v>
      </c>
      <c r="J12" s="267" t="s">
        <v>382</v>
      </c>
      <c r="K12" s="267">
        <v>2120.4388588000002</v>
      </c>
      <c r="L12" s="267" t="s">
        <v>382</v>
      </c>
      <c r="M12" s="267" t="s">
        <v>382</v>
      </c>
      <c r="N12" s="267" t="s">
        <v>382</v>
      </c>
      <c r="O12" s="267" t="s">
        <v>382</v>
      </c>
      <c r="P12" s="267" t="s">
        <v>382</v>
      </c>
      <c r="Q12" s="265" t="s">
        <v>382</v>
      </c>
      <c r="R12" s="264" t="s">
        <v>382</v>
      </c>
      <c r="S12" s="265">
        <v>2120.4388588000002</v>
      </c>
      <c r="T12" s="264" t="s">
        <v>382</v>
      </c>
    </row>
    <row r="13" spans="1:20" ht="10.5" customHeight="1" x14ac:dyDescent="0.15">
      <c r="A13" s="90">
        <v>9</v>
      </c>
      <c r="B13" s="80" t="s">
        <v>103</v>
      </c>
      <c r="C13" s="267" t="s">
        <v>382</v>
      </c>
      <c r="D13" s="267" t="s">
        <v>382</v>
      </c>
      <c r="E13" s="267" t="s">
        <v>382</v>
      </c>
      <c r="F13" s="267" t="s">
        <v>382</v>
      </c>
      <c r="G13" s="267" t="s">
        <v>382</v>
      </c>
      <c r="H13" s="267">
        <v>25948.265495009997</v>
      </c>
      <c r="I13" s="267" t="s">
        <v>382</v>
      </c>
      <c r="J13" s="267" t="s">
        <v>382</v>
      </c>
      <c r="K13" s="267" t="s">
        <v>382</v>
      </c>
      <c r="L13" s="267">
        <v>4434.85353115</v>
      </c>
      <c r="M13" s="267" t="s">
        <v>382</v>
      </c>
      <c r="N13" s="267" t="s">
        <v>382</v>
      </c>
      <c r="O13" s="267" t="s">
        <v>382</v>
      </c>
      <c r="P13" s="267" t="s">
        <v>382</v>
      </c>
      <c r="Q13" s="265" t="s">
        <v>382</v>
      </c>
      <c r="R13" s="264" t="s">
        <v>382</v>
      </c>
      <c r="S13" s="265">
        <v>30383.119026159995</v>
      </c>
      <c r="T13" s="264" t="s">
        <v>382</v>
      </c>
    </row>
    <row r="14" spans="1:20" ht="10.5" customHeight="1" x14ac:dyDescent="0.15">
      <c r="A14" s="90">
        <v>10</v>
      </c>
      <c r="B14" s="80" t="s">
        <v>69</v>
      </c>
      <c r="C14" s="267" t="s">
        <v>382</v>
      </c>
      <c r="D14" s="267" t="s">
        <v>382</v>
      </c>
      <c r="E14" s="267" t="s">
        <v>382</v>
      </c>
      <c r="F14" s="267" t="s">
        <v>382</v>
      </c>
      <c r="G14" s="267" t="s">
        <v>382</v>
      </c>
      <c r="H14" s="267" t="s">
        <v>382</v>
      </c>
      <c r="I14" s="267" t="s">
        <v>382</v>
      </c>
      <c r="J14" s="267" t="s">
        <v>382</v>
      </c>
      <c r="K14" s="267" t="s">
        <v>382</v>
      </c>
      <c r="L14" s="267">
        <v>75.047259999999994</v>
      </c>
      <c r="M14" s="267">
        <v>18.206285000000001</v>
      </c>
      <c r="N14" s="267" t="s">
        <v>382</v>
      </c>
      <c r="O14" s="267" t="s">
        <v>382</v>
      </c>
      <c r="P14" s="267" t="s">
        <v>382</v>
      </c>
      <c r="Q14" s="265" t="s">
        <v>382</v>
      </c>
      <c r="R14" s="264" t="s">
        <v>382</v>
      </c>
      <c r="S14" s="265">
        <v>93.253545000000003</v>
      </c>
      <c r="T14" s="264" t="s">
        <v>382</v>
      </c>
    </row>
    <row r="15" spans="1:20" ht="10.5" customHeight="1" x14ac:dyDescent="0.15">
      <c r="A15" s="90">
        <v>12</v>
      </c>
      <c r="B15" s="80" t="s">
        <v>102</v>
      </c>
      <c r="C15" s="267" t="s">
        <v>382</v>
      </c>
      <c r="D15" s="267" t="s">
        <v>382</v>
      </c>
      <c r="E15" s="267" t="s">
        <v>382</v>
      </c>
      <c r="F15" s="267">
        <v>3370.4179439999998</v>
      </c>
      <c r="G15" s="267" t="s">
        <v>382</v>
      </c>
      <c r="H15" s="267" t="s">
        <v>382</v>
      </c>
      <c r="I15" s="267" t="s">
        <v>382</v>
      </c>
      <c r="J15" s="267" t="s">
        <v>382</v>
      </c>
      <c r="K15" s="267" t="s">
        <v>382</v>
      </c>
      <c r="L15" s="267" t="s">
        <v>382</v>
      </c>
      <c r="M15" s="267" t="s">
        <v>382</v>
      </c>
      <c r="N15" s="267" t="s">
        <v>382</v>
      </c>
      <c r="O15" s="267" t="s">
        <v>382</v>
      </c>
      <c r="P15" s="267" t="s">
        <v>382</v>
      </c>
      <c r="Q15" s="265" t="s">
        <v>382</v>
      </c>
      <c r="R15" s="264" t="s">
        <v>382</v>
      </c>
      <c r="S15" s="265">
        <v>3370.4179439999998</v>
      </c>
      <c r="T15" s="264">
        <v>162.19322299999999</v>
      </c>
    </row>
    <row r="16" spans="1:20" ht="10.5" customHeight="1" x14ac:dyDescent="0.15">
      <c r="A16" s="90">
        <v>15</v>
      </c>
      <c r="B16" s="80" t="s">
        <v>70</v>
      </c>
      <c r="C16" s="267" t="s">
        <v>382</v>
      </c>
      <c r="D16" s="267" t="s">
        <v>382</v>
      </c>
      <c r="E16" s="267" t="s">
        <v>382</v>
      </c>
      <c r="F16" s="267" t="s">
        <v>382</v>
      </c>
      <c r="G16" s="267" t="s">
        <v>382</v>
      </c>
      <c r="H16" s="267" t="s">
        <v>382</v>
      </c>
      <c r="I16" s="267" t="s">
        <v>382</v>
      </c>
      <c r="J16" s="267" t="s">
        <v>382</v>
      </c>
      <c r="K16" s="267" t="s">
        <v>382</v>
      </c>
      <c r="L16" s="267">
        <v>240.00825872999999</v>
      </c>
      <c r="M16" s="267" t="s">
        <v>382</v>
      </c>
      <c r="N16" s="267">
        <v>156.69720000000001</v>
      </c>
      <c r="O16" s="267" t="s">
        <v>382</v>
      </c>
      <c r="P16" s="267" t="s">
        <v>382</v>
      </c>
      <c r="Q16" s="265" t="s">
        <v>382</v>
      </c>
      <c r="R16" s="264" t="s">
        <v>382</v>
      </c>
      <c r="S16" s="265">
        <v>396.70545873000003</v>
      </c>
      <c r="T16" s="264" t="s">
        <v>382</v>
      </c>
    </row>
    <row r="17" spans="1:20" ht="10.5" customHeight="1" x14ac:dyDescent="0.15">
      <c r="A17" s="90">
        <v>16</v>
      </c>
      <c r="B17" s="80" t="s">
        <v>68</v>
      </c>
      <c r="C17" s="267">
        <v>30.006164500000001</v>
      </c>
      <c r="D17" s="267" t="s">
        <v>382</v>
      </c>
      <c r="E17" s="267" t="s">
        <v>382</v>
      </c>
      <c r="F17" s="267" t="s">
        <v>382</v>
      </c>
      <c r="G17" s="267">
        <v>82.059259999999995</v>
      </c>
      <c r="H17" s="267" t="s">
        <v>382</v>
      </c>
      <c r="I17" s="267" t="s">
        <v>382</v>
      </c>
      <c r="J17" s="267" t="s">
        <v>382</v>
      </c>
      <c r="K17" s="267">
        <v>3.5162990000000001</v>
      </c>
      <c r="L17" s="267">
        <v>225.29904683000001</v>
      </c>
      <c r="M17" s="267" t="s">
        <v>382</v>
      </c>
      <c r="N17" s="267" t="s">
        <v>382</v>
      </c>
      <c r="O17" s="267" t="s">
        <v>382</v>
      </c>
      <c r="P17" s="267" t="s">
        <v>382</v>
      </c>
      <c r="Q17" s="265" t="s">
        <v>382</v>
      </c>
      <c r="R17" s="264" t="s">
        <v>382</v>
      </c>
      <c r="S17" s="265">
        <v>340.88077033000002</v>
      </c>
      <c r="T17" s="264" t="s">
        <v>382</v>
      </c>
    </row>
    <row r="18" spans="1:20" ht="10.5" customHeight="1" x14ac:dyDescent="0.15">
      <c r="A18" s="114">
        <v>17</v>
      </c>
      <c r="B18" s="81" t="s">
        <v>60</v>
      </c>
      <c r="C18" s="269">
        <v>1275.0823505000001</v>
      </c>
      <c r="D18" s="269" t="s">
        <v>382</v>
      </c>
      <c r="E18" s="269" t="s">
        <v>382</v>
      </c>
      <c r="F18" s="269">
        <v>3370.4179439999998</v>
      </c>
      <c r="G18" s="269">
        <v>1089.6450743099999</v>
      </c>
      <c r="H18" s="269">
        <v>25948.265495009997</v>
      </c>
      <c r="I18" s="269">
        <v>140.66925487999998</v>
      </c>
      <c r="J18" s="269" t="s">
        <v>382</v>
      </c>
      <c r="K18" s="269">
        <v>2123.9551578000001</v>
      </c>
      <c r="L18" s="269">
        <v>5449.9372511099991</v>
      </c>
      <c r="M18" s="269">
        <v>18.206285000000001</v>
      </c>
      <c r="N18" s="269">
        <v>156.69720000000001</v>
      </c>
      <c r="O18" s="269" t="s">
        <v>382</v>
      </c>
      <c r="P18" s="269" t="s">
        <v>382</v>
      </c>
      <c r="Q18" s="266" t="s">
        <v>382</v>
      </c>
      <c r="R18" s="266" t="s">
        <v>382</v>
      </c>
      <c r="S18" s="266">
        <v>39572.876012610002</v>
      </c>
      <c r="T18" s="266">
        <v>999.04293719000054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9"/>
  <sheetViews>
    <sheetView workbookViewId="0">
      <selection activeCell="F1" sqref="F1"/>
    </sheetView>
  </sheetViews>
  <sheetFormatPr baseColWidth="10" defaultRowHeight="10.5" x14ac:dyDescent="0.15"/>
  <cols>
    <col min="1" max="1" width="5.6640625" style="127" bestFit="1" customWidth="1"/>
    <col min="2" max="2" width="53.83203125" style="127" customWidth="1"/>
    <col min="3" max="9" width="16.83203125" style="127" customWidth="1"/>
    <col min="10" max="16384" width="12" style="127"/>
  </cols>
  <sheetData>
    <row r="1" spans="1:9" x14ac:dyDescent="0.15">
      <c r="A1" s="136" t="s">
        <v>390</v>
      </c>
      <c r="B1" s="136" t="s">
        <v>444</v>
      </c>
      <c r="F1" s="248">
        <v>42916</v>
      </c>
    </row>
    <row r="2" spans="1:9" x14ac:dyDescent="0.15">
      <c r="G2" s="173" t="s">
        <v>421</v>
      </c>
    </row>
    <row r="4" spans="1:9" x14ac:dyDescent="0.15">
      <c r="A4" s="370"/>
      <c r="B4" s="371"/>
      <c r="C4" s="76" t="s">
        <v>0</v>
      </c>
      <c r="D4" s="76" t="s">
        <v>1</v>
      </c>
      <c r="E4" s="76" t="s">
        <v>2</v>
      </c>
      <c r="F4" s="76" t="s">
        <v>5</v>
      </c>
      <c r="G4" s="76" t="s">
        <v>6</v>
      </c>
      <c r="H4" s="76" t="s">
        <v>7</v>
      </c>
      <c r="I4" s="76" t="s">
        <v>8</v>
      </c>
    </row>
    <row r="5" spans="1:9" ht="31.5" x14ac:dyDescent="0.15">
      <c r="A5" s="372"/>
      <c r="B5" s="373"/>
      <c r="C5" s="130" t="s">
        <v>115</v>
      </c>
      <c r="D5" s="130" t="s">
        <v>97</v>
      </c>
      <c r="E5" s="130" t="s">
        <v>96</v>
      </c>
      <c r="F5" s="130" t="s">
        <v>9</v>
      </c>
      <c r="G5" s="130" t="s">
        <v>116</v>
      </c>
      <c r="H5" s="130" t="s">
        <v>117</v>
      </c>
      <c r="I5" s="130" t="s">
        <v>732</v>
      </c>
    </row>
    <row r="6" spans="1:9" x14ac:dyDescent="0.15">
      <c r="A6" s="76">
        <v>1</v>
      </c>
      <c r="B6" s="131" t="s">
        <v>118</v>
      </c>
      <c r="C6" s="132"/>
      <c r="D6" s="268">
        <v>249.93132499999999</v>
      </c>
      <c r="E6" s="268">
        <v>37.091670999999998</v>
      </c>
      <c r="F6" s="274" t="s">
        <v>382</v>
      </c>
      <c r="G6" s="274" t="s">
        <v>382</v>
      </c>
      <c r="H6" s="268">
        <v>287.02299599999998</v>
      </c>
      <c r="I6" s="268">
        <v>95.748204000000001</v>
      </c>
    </row>
    <row r="7" spans="1:9" x14ac:dyDescent="0.15">
      <c r="A7" s="76">
        <v>2</v>
      </c>
      <c r="B7" s="80" t="s">
        <v>119</v>
      </c>
      <c r="C7" s="133"/>
      <c r="D7" s="275" t="s">
        <v>382</v>
      </c>
      <c r="E7" s="275" t="s">
        <v>382</v>
      </c>
      <c r="F7" s="274" t="s">
        <v>382</v>
      </c>
      <c r="G7" s="274" t="s">
        <v>382</v>
      </c>
      <c r="H7" s="276" t="s">
        <v>382</v>
      </c>
      <c r="I7" s="276" t="s">
        <v>382</v>
      </c>
    </row>
    <row r="8" spans="1:9" x14ac:dyDescent="0.15">
      <c r="A8" s="76">
        <v>3</v>
      </c>
      <c r="B8" s="80" t="s">
        <v>120</v>
      </c>
      <c r="C8" s="134"/>
      <c r="D8" s="276" t="s">
        <v>382</v>
      </c>
      <c r="E8" s="275" t="s">
        <v>382</v>
      </c>
      <c r="F8" s="275" t="s">
        <v>382</v>
      </c>
      <c r="G8" s="276" t="s">
        <v>382</v>
      </c>
      <c r="H8" s="276" t="s">
        <v>382</v>
      </c>
      <c r="I8" s="276" t="s">
        <v>382</v>
      </c>
    </row>
    <row r="9" spans="1:9" x14ac:dyDescent="0.15">
      <c r="A9" s="76">
        <v>4</v>
      </c>
      <c r="B9" s="80" t="s">
        <v>121</v>
      </c>
      <c r="C9" s="134"/>
      <c r="D9" s="275" t="s">
        <v>382</v>
      </c>
      <c r="E9" s="275" t="s">
        <v>382</v>
      </c>
      <c r="F9" s="276" t="s">
        <v>382</v>
      </c>
      <c r="G9" s="276" t="s">
        <v>382</v>
      </c>
      <c r="H9" s="276" t="s">
        <v>382</v>
      </c>
      <c r="I9" s="276" t="s">
        <v>382</v>
      </c>
    </row>
    <row r="10" spans="1:9" x14ac:dyDescent="0.15">
      <c r="A10" s="76">
        <v>5</v>
      </c>
      <c r="B10" s="80" t="s">
        <v>124</v>
      </c>
      <c r="C10" s="134"/>
      <c r="D10" s="275" t="s">
        <v>382</v>
      </c>
      <c r="E10" s="275" t="s">
        <v>382</v>
      </c>
      <c r="F10" s="276" t="s">
        <v>382</v>
      </c>
      <c r="G10" s="276" t="s">
        <v>382</v>
      </c>
      <c r="H10" s="276" t="s">
        <v>382</v>
      </c>
      <c r="I10" s="276" t="s">
        <v>382</v>
      </c>
    </row>
    <row r="11" spans="1:9" x14ac:dyDescent="0.15">
      <c r="A11" s="76">
        <v>6</v>
      </c>
      <c r="B11" s="80" t="s">
        <v>125</v>
      </c>
      <c r="C11" s="134"/>
      <c r="D11" s="275" t="s">
        <v>382</v>
      </c>
      <c r="E11" s="275" t="s">
        <v>382</v>
      </c>
      <c r="F11" s="276" t="s">
        <v>382</v>
      </c>
      <c r="G11" s="276" t="s">
        <v>382</v>
      </c>
      <c r="H11" s="276" t="s">
        <v>382</v>
      </c>
      <c r="I11" s="276" t="s">
        <v>382</v>
      </c>
    </row>
    <row r="12" spans="1:9" x14ac:dyDescent="0.15">
      <c r="A12" s="76">
        <v>7</v>
      </c>
      <c r="B12" s="80" t="s">
        <v>126</v>
      </c>
      <c r="C12" s="134"/>
      <c r="D12" s="275" t="s">
        <v>382</v>
      </c>
      <c r="E12" s="275" t="s">
        <v>382</v>
      </c>
      <c r="F12" s="276" t="s">
        <v>382</v>
      </c>
      <c r="G12" s="276" t="s">
        <v>382</v>
      </c>
      <c r="H12" s="276" t="s">
        <v>382</v>
      </c>
      <c r="I12" s="276" t="s">
        <v>382</v>
      </c>
    </row>
    <row r="13" spans="1:9" x14ac:dyDescent="0.15">
      <c r="A13" s="76">
        <v>8</v>
      </c>
      <c r="B13" s="80" t="s">
        <v>122</v>
      </c>
      <c r="C13" s="134"/>
      <c r="D13" s="275" t="s">
        <v>382</v>
      </c>
      <c r="E13" s="275" t="s">
        <v>382</v>
      </c>
      <c r="F13" s="275" t="s">
        <v>382</v>
      </c>
      <c r="G13" s="275" t="s">
        <v>382</v>
      </c>
      <c r="H13" s="276" t="s">
        <v>382</v>
      </c>
      <c r="I13" s="276" t="s">
        <v>382</v>
      </c>
    </row>
    <row r="14" spans="1:9" x14ac:dyDescent="0.15">
      <c r="A14" s="76">
        <v>9</v>
      </c>
      <c r="B14" s="80" t="s">
        <v>123</v>
      </c>
      <c r="C14" s="134"/>
      <c r="D14" s="275" t="s">
        <v>382</v>
      </c>
      <c r="E14" s="275" t="s">
        <v>382</v>
      </c>
      <c r="F14" s="275" t="s">
        <v>382</v>
      </c>
      <c r="G14" s="275" t="s">
        <v>382</v>
      </c>
      <c r="H14" s="276" t="s">
        <v>382</v>
      </c>
      <c r="I14" s="276" t="s">
        <v>382</v>
      </c>
    </row>
    <row r="15" spans="1:9" s="128" customFormat="1" x14ac:dyDescent="0.15">
      <c r="A15" s="76">
        <v>10</v>
      </c>
      <c r="B15" s="80" t="s">
        <v>10</v>
      </c>
      <c r="C15" s="132"/>
      <c r="D15" s="274" t="s">
        <v>382</v>
      </c>
      <c r="E15" s="274" t="s">
        <v>382</v>
      </c>
      <c r="F15" s="274" t="s">
        <v>382</v>
      </c>
      <c r="G15" s="274" t="s">
        <v>382</v>
      </c>
      <c r="H15" s="268" t="s">
        <v>382</v>
      </c>
      <c r="I15" s="268" t="s">
        <v>382</v>
      </c>
    </row>
    <row r="16" spans="1:9" s="128" customFormat="1" x14ac:dyDescent="0.15">
      <c r="A16" s="137">
        <v>11</v>
      </c>
      <c r="B16" s="81" t="s">
        <v>60</v>
      </c>
      <c r="C16" s="135"/>
      <c r="D16" s="277" t="s">
        <v>382</v>
      </c>
      <c r="E16" s="277" t="s">
        <v>382</v>
      </c>
      <c r="F16" s="277" t="s">
        <v>382</v>
      </c>
      <c r="G16" s="277" t="s">
        <v>382</v>
      </c>
      <c r="H16" s="277" t="s">
        <v>382</v>
      </c>
      <c r="I16" s="270">
        <v>95.748204000000001</v>
      </c>
    </row>
    <row r="19" spans="3:9" x14ac:dyDescent="0.15">
      <c r="C19" s="129"/>
      <c r="D19" s="129"/>
      <c r="E19" s="129"/>
      <c r="F19" s="129"/>
      <c r="G19" s="129"/>
      <c r="H19" s="129"/>
      <c r="I19" s="129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127" bestFit="1" customWidth="1"/>
    <col min="2" max="2" width="55.83203125" style="127" bestFit="1" customWidth="1"/>
    <col min="3" max="4" width="17" style="127" customWidth="1"/>
    <col min="5" max="16384" width="12" style="127"/>
  </cols>
  <sheetData>
    <row r="1" spans="1:8" x14ac:dyDescent="0.15">
      <c r="A1" s="136" t="s">
        <v>391</v>
      </c>
      <c r="B1" s="136" t="s">
        <v>445</v>
      </c>
      <c r="D1" s="248">
        <v>42916</v>
      </c>
    </row>
    <row r="2" spans="1:8" x14ac:dyDescent="0.15">
      <c r="H2" s="173" t="s">
        <v>421</v>
      </c>
    </row>
    <row r="4" spans="1:8" x14ac:dyDescent="0.15">
      <c r="A4" s="370"/>
      <c r="B4" s="371"/>
      <c r="C4" s="76" t="s">
        <v>0</v>
      </c>
      <c r="D4" s="76" t="s">
        <v>1</v>
      </c>
    </row>
    <row r="5" spans="1:8" ht="21" x14ac:dyDescent="0.15">
      <c r="A5" s="372"/>
      <c r="B5" s="373"/>
      <c r="C5" s="130" t="s">
        <v>132</v>
      </c>
      <c r="D5" s="130" t="s">
        <v>98</v>
      </c>
    </row>
    <row r="6" spans="1:8" ht="10.5" customHeight="1" x14ac:dyDescent="0.15">
      <c r="A6" s="76">
        <v>1</v>
      </c>
      <c r="B6" s="131" t="s">
        <v>127</v>
      </c>
      <c r="C6" s="84"/>
      <c r="D6" s="84"/>
    </row>
    <row r="7" spans="1:8" ht="10.5" customHeight="1" x14ac:dyDescent="0.15">
      <c r="A7" s="76">
        <v>2</v>
      </c>
      <c r="B7" s="80" t="s">
        <v>128</v>
      </c>
      <c r="C7" s="132"/>
      <c r="D7" s="84"/>
    </row>
    <row r="8" spans="1:8" ht="10.5" customHeight="1" x14ac:dyDescent="0.15">
      <c r="A8" s="76">
        <v>3</v>
      </c>
      <c r="B8" s="80" t="s">
        <v>129</v>
      </c>
      <c r="C8" s="132"/>
      <c r="D8" s="84"/>
    </row>
    <row r="9" spans="1:8" ht="10.5" customHeight="1" x14ac:dyDescent="0.15">
      <c r="A9" s="76">
        <v>4</v>
      </c>
      <c r="B9" s="80" t="s">
        <v>131</v>
      </c>
      <c r="C9" s="268">
        <v>287.02299599999998</v>
      </c>
      <c r="D9" s="268">
        <v>176.983375</v>
      </c>
    </row>
    <row r="10" spans="1:8" ht="10.5" customHeight="1" x14ac:dyDescent="0.15">
      <c r="A10" s="76" t="s">
        <v>130</v>
      </c>
      <c r="B10" s="80" t="s">
        <v>446</v>
      </c>
      <c r="C10" s="268" t="s">
        <v>382</v>
      </c>
      <c r="D10" s="268" t="s">
        <v>382</v>
      </c>
    </row>
    <row r="11" spans="1:8" ht="10.5" customHeight="1" x14ac:dyDescent="0.15">
      <c r="A11" s="137">
        <v>5</v>
      </c>
      <c r="B11" s="81" t="s">
        <v>60</v>
      </c>
      <c r="C11" s="270">
        <v>287.02299599999998</v>
      </c>
      <c r="D11" s="270">
        <v>176.983375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5.6640625" style="127" bestFit="1" customWidth="1"/>
    <col min="2" max="2" width="51.1640625" style="127" customWidth="1"/>
    <col min="3" max="12" width="14.5" style="127" customWidth="1"/>
    <col min="13" max="16384" width="12" style="127"/>
  </cols>
  <sheetData>
    <row r="1" spans="1:12" x14ac:dyDescent="0.15">
      <c r="A1" s="136" t="s">
        <v>392</v>
      </c>
      <c r="B1" s="136" t="s">
        <v>447</v>
      </c>
      <c r="E1" s="248">
        <v>42916</v>
      </c>
    </row>
    <row r="2" spans="1:12" x14ac:dyDescent="0.15">
      <c r="H2" s="173" t="s">
        <v>421</v>
      </c>
    </row>
    <row r="3" spans="1:12" x14ac:dyDescent="0.15">
      <c r="B3" s="138"/>
    </row>
    <row r="4" spans="1:12" ht="15.75" customHeight="1" x14ac:dyDescent="0.15">
      <c r="A4" s="140"/>
      <c r="B4" s="374" t="s">
        <v>99</v>
      </c>
      <c r="C4" s="374" t="s">
        <v>66</v>
      </c>
      <c r="D4" s="374"/>
      <c r="E4" s="374"/>
      <c r="F4" s="374"/>
      <c r="G4" s="374"/>
      <c r="H4" s="374"/>
      <c r="I4" s="374"/>
      <c r="J4" s="374"/>
      <c r="K4" s="375" t="s">
        <v>135</v>
      </c>
      <c r="L4" s="375" t="s">
        <v>134</v>
      </c>
    </row>
    <row r="5" spans="1:12" ht="18" customHeight="1" x14ac:dyDescent="0.15">
      <c r="A5" s="141"/>
      <c r="B5" s="374"/>
      <c r="C5" s="139">
        <v>0</v>
      </c>
      <c r="D5" s="139">
        <v>0.1</v>
      </c>
      <c r="E5" s="139">
        <v>0.2</v>
      </c>
      <c r="F5" s="139">
        <v>0.5</v>
      </c>
      <c r="G5" s="139">
        <v>0.75</v>
      </c>
      <c r="H5" s="139">
        <v>1</v>
      </c>
      <c r="I5" s="139">
        <v>1.5</v>
      </c>
      <c r="J5" s="139" t="s">
        <v>67</v>
      </c>
      <c r="K5" s="375"/>
      <c r="L5" s="375"/>
    </row>
    <row r="6" spans="1:12" x14ac:dyDescent="0.15">
      <c r="A6" s="142">
        <v>1</v>
      </c>
      <c r="B6" s="105" t="s">
        <v>74</v>
      </c>
      <c r="C6" s="119"/>
      <c r="D6" s="119"/>
      <c r="E6" s="119"/>
      <c r="F6" s="119"/>
      <c r="G6" s="119"/>
      <c r="H6" s="119"/>
      <c r="I6" s="119"/>
      <c r="J6" s="119"/>
      <c r="K6" s="119"/>
      <c r="L6" s="118"/>
    </row>
    <row r="7" spans="1:12" x14ac:dyDescent="0.15">
      <c r="A7" s="142">
        <v>2</v>
      </c>
      <c r="B7" s="105" t="s">
        <v>100</v>
      </c>
      <c r="C7" s="119"/>
      <c r="D7" s="119"/>
      <c r="E7" s="119"/>
      <c r="F7" s="119"/>
      <c r="G7" s="119"/>
      <c r="H7" s="119"/>
      <c r="I7" s="119"/>
      <c r="J7" s="119"/>
      <c r="K7" s="119"/>
      <c r="L7" s="118"/>
    </row>
    <row r="8" spans="1:12" x14ac:dyDescent="0.15">
      <c r="A8" s="142">
        <v>3</v>
      </c>
      <c r="B8" s="105" t="s">
        <v>101</v>
      </c>
      <c r="C8" s="119"/>
      <c r="D8" s="119"/>
      <c r="E8" s="119"/>
      <c r="F8" s="119"/>
      <c r="G8" s="119"/>
      <c r="H8" s="119"/>
      <c r="I8" s="119"/>
      <c r="J8" s="119"/>
      <c r="K8" s="119"/>
      <c r="L8" s="118"/>
    </row>
    <row r="9" spans="1:12" x14ac:dyDescent="0.15">
      <c r="A9" s="142">
        <v>4</v>
      </c>
      <c r="B9" s="105" t="s">
        <v>75</v>
      </c>
      <c r="C9" s="119"/>
      <c r="D9" s="119"/>
      <c r="E9" s="119"/>
      <c r="F9" s="119"/>
      <c r="G9" s="119"/>
      <c r="H9" s="119"/>
      <c r="I9" s="119"/>
      <c r="J9" s="119"/>
      <c r="K9" s="119"/>
      <c r="L9" s="118"/>
    </row>
    <row r="10" spans="1:12" x14ac:dyDescent="0.15">
      <c r="A10" s="142">
        <v>6</v>
      </c>
      <c r="B10" s="105" t="s">
        <v>73</v>
      </c>
      <c r="C10" s="119"/>
      <c r="D10" s="119"/>
      <c r="E10" s="272">
        <v>159.21098000000001</v>
      </c>
      <c r="F10" s="272">
        <v>127.812016</v>
      </c>
      <c r="G10" s="272" t="s">
        <v>382</v>
      </c>
      <c r="H10" s="272" t="s">
        <v>382</v>
      </c>
      <c r="I10" s="272" t="s">
        <v>382</v>
      </c>
      <c r="J10" s="272" t="s">
        <v>382</v>
      </c>
      <c r="K10" s="272">
        <v>287.02299599999998</v>
      </c>
      <c r="L10" s="118"/>
    </row>
    <row r="11" spans="1:12" x14ac:dyDescent="0.15">
      <c r="A11" s="142">
        <v>7</v>
      </c>
      <c r="B11" s="105" t="s">
        <v>72</v>
      </c>
      <c r="C11" s="119"/>
      <c r="D11" s="119"/>
      <c r="E11" s="272" t="s">
        <v>382</v>
      </c>
      <c r="F11" s="272" t="s">
        <v>382</v>
      </c>
      <c r="G11" s="272" t="s">
        <v>382</v>
      </c>
      <c r="H11" s="272" t="s">
        <v>382</v>
      </c>
      <c r="I11" s="272" t="s">
        <v>382</v>
      </c>
      <c r="J11" s="272" t="s">
        <v>382</v>
      </c>
      <c r="K11" s="272" t="s">
        <v>382</v>
      </c>
      <c r="L11" s="118"/>
    </row>
    <row r="12" spans="1:12" x14ac:dyDescent="0.15">
      <c r="A12" s="142">
        <v>8</v>
      </c>
      <c r="B12" s="105" t="s">
        <v>71</v>
      </c>
      <c r="C12" s="119"/>
      <c r="D12" s="119"/>
      <c r="E12" s="272" t="s">
        <v>382</v>
      </c>
      <c r="F12" s="272" t="s">
        <v>382</v>
      </c>
      <c r="G12" s="272" t="s">
        <v>382</v>
      </c>
      <c r="H12" s="272" t="s">
        <v>382</v>
      </c>
      <c r="I12" s="272" t="s">
        <v>382</v>
      </c>
      <c r="J12" s="272" t="s">
        <v>382</v>
      </c>
      <c r="K12" s="272" t="s">
        <v>382</v>
      </c>
      <c r="L12" s="118"/>
    </row>
    <row r="13" spans="1:12" x14ac:dyDescent="0.15">
      <c r="A13" s="142">
        <v>9</v>
      </c>
      <c r="B13" s="105" t="s">
        <v>133</v>
      </c>
      <c r="C13" s="119"/>
      <c r="D13" s="119"/>
      <c r="E13" s="272" t="s">
        <v>382</v>
      </c>
      <c r="F13" s="272" t="s">
        <v>382</v>
      </c>
      <c r="G13" s="272" t="s">
        <v>382</v>
      </c>
      <c r="H13" s="272" t="s">
        <v>382</v>
      </c>
      <c r="I13" s="272" t="s">
        <v>382</v>
      </c>
      <c r="J13" s="272" t="s">
        <v>382</v>
      </c>
      <c r="K13" s="272" t="s">
        <v>382</v>
      </c>
      <c r="L13" s="118"/>
    </row>
    <row r="14" spans="1:12" x14ac:dyDescent="0.15">
      <c r="A14" s="142">
        <v>10</v>
      </c>
      <c r="B14" s="105" t="s">
        <v>68</v>
      </c>
      <c r="C14" s="119"/>
      <c r="D14" s="119"/>
      <c r="E14" s="272" t="s">
        <v>382</v>
      </c>
      <c r="F14" s="272" t="s">
        <v>382</v>
      </c>
      <c r="G14" s="272" t="s">
        <v>382</v>
      </c>
      <c r="H14" s="272" t="s">
        <v>382</v>
      </c>
      <c r="I14" s="272" t="s">
        <v>382</v>
      </c>
      <c r="J14" s="272" t="s">
        <v>382</v>
      </c>
      <c r="K14" s="272" t="s">
        <v>382</v>
      </c>
      <c r="L14" s="118"/>
    </row>
    <row r="15" spans="1:12" x14ac:dyDescent="0.15">
      <c r="A15" s="143">
        <v>11</v>
      </c>
      <c r="B15" s="107" t="s">
        <v>60</v>
      </c>
      <c r="C15" s="120"/>
      <c r="D15" s="120"/>
      <c r="E15" s="273">
        <v>159.21098000000001</v>
      </c>
      <c r="F15" s="273">
        <v>127.812016</v>
      </c>
      <c r="G15" s="273" t="s">
        <v>382</v>
      </c>
      <c r="H15" s="273" t="s">
        <v>382</v>
      </c>
      <c r="I15" s="273" t="s">
        <v>382</v>
      </c>
      <c r="J15" s="273" t="s">
        <v>382</v>
      </c>
      <c r="K15" s="273">
        <v>287.02299599999998</v>
      </c>
      <c r="L15" s="120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456</v>
      </c>
      <c r="B1" s="31" t="s">
        <v>449</v>
      </c>
      <c r="G1" s="179">
        <v>43281</v>
      </c>
    </row>
    <row r="2" spans="1:8" x14ac:dyDescent="0.15">
      <c r="H2" s="173" t="s">
        <v>421</v>
      </c>
    </row>
    <row r="3" spans="1:8" x14ac:dyDescent="0.15">
      <c r="A3" s="146"/>
      <c r="B3" s="147"/>
      <c r="C3" s="144" t="s">
        <v>0</v>
      </c>
      <c r="D3" s="144" t="s">
        <v>1</v>
      </c>
      <c r="E3" s="144" t="s">
        <v>2</v>
      </c>
      <c r="F3" s="144" t="s">
        <v>5</v>
      </c>
      <c r="G3" s="144" t="s">
        <v>6</v>
      </c>
    </row>
    <row r="4" spans="1:8" ht="33.75" customHeight="1" x14ac:dyDescent="0.15">
      <c r="A4" s="148"/>
      <c r="B4" s="149"/>
      <c r="C4" s="145" t="s">
        <v>764</v>
      </c>
      <c r="D4" s="145" t="s">
        <v>753</v>
      </c>
      <c r="E4" s="145" t="s">
        <v>754</v>
      </c>
      <c r="F4" s="145" t="s">
        <v>755</v>
      </c>
      <c r="G4" s="145" t="s">
        <v>756</v>
      </c>
    </row>
    <row r="5" spans="1:8" x14ac:dyDescent="0.15">
      <c r="A5" s="150">
        <v>1</v>
      </c>
      <c r="B5" s="144" t="s">
        <v>748</v>
      </c>
      <c r="C5" s="151">
        <v>158.30000000000001</v>
      </c>
      <c r="D5" s="151">
        <v>39.299999999999997</v>
      </c>
      <c r="E5" s="151">
        <v>119.00000000000001</v>
      </c>
      <c r="F5" s="151">
        <v>3.8</v>
      </c>
      <c r="G5" s="151">
        <v>115.20000000000002</v>
      </c>
    </row>
    <row r="6" spans="1:8" x14ac:dyDescent="0.15">
      <c r="A6" s="150">
        <v>2</v>
      </c>
      <c r="B6" s="144" t="s">
        <v>269</v>
      </c>
      <c r="C6" s="151"/>
      <c r="D6" s="151"/>
      <c r="E6" s="151"/>
      <c r="F6" s="151"/>
      <c r="G6" s="151"/>
    </row>
    <row r="7" spans="1:8" x14ac:dyDescent="0.15">
      <c r="A7" s="150">
        <v>3</v>
      </c>
      <c r="B7" s="144" t="s">
        <v>749</v>
      </c>
      <c r="C7" s="151"/>
      <c r="D7" s="151"/>
      <c r="E7" s="151"/>
      <c r="F7" s="151"/>
      <c r="G7" s="151"/>
    </row>
    <row r="8" spans="1:8" x14ac:dyDescent="0.15">
      <c r="A8" s="161">
        <v>4</v>
      </c>
      <c r="B8" s="152" t="s">
        <v>185</v>
      </c>
      <c r="C8" s="188">
        <v>158.30000000000001</v>
      </c>
      <c r="D8" s="188">
        <v>39.299999999999997</v>
      </c>
      <c r="E8" s="188">
        <v>119.00000000000001</v>
      </c>
      <c r="F8" s="188">
        <v>3.8</v>
      </c>
      <c r="G8" s="188">
        <v>115.20000000000002</v>
      </c>
    </row>
    <row r="9" spans="1:8" s="146" customFormat="1" x14ac:dyDescent="0.15">
      <c r="A9" s="175"/>
      <c r="C9" s="176"/>
      <c r="D9" s="176"/>
      <c r="E9" s="176"/>
      <c r="F9" s="176"/>
      <c r="G9" s="176"/>
    </row>
    <row r="10" spans="1:8" s="146" customFormat="1" x14ac:dyDescent="0.15">
      <c r="A10" s="175"/>
      <c r="C10" s="176"/>
      <c r="D10" s="176"/>
      <c r="E10" s="176"/>
      <c r="F10" s="176"/>
      <c r="G10" s="176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workbookViewId="0">
      <selection activeCell="H1" sqref="H1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455</v>
      </c>
      <c r="B1" s="31" t="s">
        <v>449</v>
      </c>
      <c r="H1" s="179">
        <v>43281</v>
      </c>
    </row>
    <row r="2" spans="1:9" x14ac:dyDescent="0.15">
      <c r="I2" s="173" t="s">
        <v>421</v>
      </c>
    </row>
    <row r="3" spans="1:9" x14ac:dyDescent="0.15">
      <c r="C3" s="177" t="s">
        <v>0</v>
      </c>
      <c r="D3" s="177" t="s">
        <v>1</v>
      </c>
      <c r="E3" s="177" t="s">
        <v>2</v>
      </c>
      <c r="F3" s="177" t="s">
        <v>5</v>
      </c>
      <c r="G3" s="177" t="s">
        <v>6</v>
      </c>
      <c r="H3" s="177" t="s">
        <v>7</v>
      </c>
    </row>
    <row r="4" spans="1:9" x14ac:dyDescent="0.15">
      <c r="C4" s="376" t="s">
        <v>750</v>
      </c>
      <c r="D4" s="376"/>
      <c r="E4" s="376"/>
      <c r="F4" s="376"/>
      <c r="G4" s="376" t="s">
        <v>751</v>
      </c>
      <c r="H4" s="376"/>
    </row>
    <row r="5" spans="1:9" x14ac:dyDescent="0.15">
      <c r="C5" s="376" t="s">
        <v>461</v>
      </c>
      <c r="D5" s="376"/>
      <c r="E5" s="376" t="s">
        <v>752</v>
      </c>
      <c r="F5" s="376"/>
      <c r="G5" s="347" t="s">
        <v>461</v>
      </c>
      <c r="H5" s="347" t="s">
        <v>752</v>
      </c>
    </row>
    <row r="6" spans="1:9" x14ac:dyDescent="0.15">
      <c r="C6" s="177" t="s">
        <v>462</v>
      </c>
      <c r="D6" s="177" t="s">
        <v>463</v>
      </c>
      <c r="E6" s="241" t="s">
        <v>462</v>
      </c>
      <c r="F6" s="241" t="s">
        <v>463</v>
      </c>
      <c r="G6" s="347"/>
      <c r="H6" s="347"/>
    </row>
    <row r="7" spans="1:9" x14ac:dyDescent="0.15">
      <c r="C7" s="177"/>
      <c r="D7" s="177"/>
      <c r="E7" s="177"/>
      <c r="F7" s="177"/>
      <c r="G7" s="92"/>
      <c r="H7" s="92"/>
    </row>
    <row r="8" spans="1:9" ht="12" x14ac:dyDescent="0.2">
      <c r="B8" s="209" t="s">
        <v>464</v>
      </c>
      <c r="C8" s="144"/>
      <c r="D8" s="289">
        <v>3.8</v>
      </c>
      <c r="E8" s="144"/>
      <c r="F8" s="144"/>
      <c r="G8" s="144"/>
      <c r="H8" s="144"/>
    </row>
    <row r="9" spans="1:9" ht="12" x14ac:dyDescent="0.2">
      <c r="B9" s="209" t="s">
        <v>465</v>
      </c>
      <c r="C9" s="144"/>
      <c r="D9" s="144"/>
      <c r="E9" s="144"/>
      <c r="F9" s="144"/>
      <c r="G9" s="144"/>
      <c r="H9" s="144"/>
    </row>
    <row r="10" spans="1:9" ht="12" x14ac:dyDescent="0.2">
      <c r="B10" s="209" t="s">
        <v>466</v>
      </c>
      <c r="C10" s="144"/>
      <c r="D10" s="144"/>
      <c r="E10" s="144"/>
      <c r="F10" s="144"/>
      <c r="G10" s="144"/>
      <c r="H10" s="144"/>
    </row>
    <row r="11" spans="1:9" ht="12" x14ac:dyDescent="0.2">
      <c r="B11" s="209" t="s">
        <v>467</v>
      </c>
      <c r="C11" s="144"/>
      <c r="D11" s="144"/>
      <c r="E11" s="144"/>
      <c r="F11" s="144"/>
      <c r="G11" s="144"/>
      <c r="H11" s="144"/>
    </row>
    <row r="12" spans="1:9" ht="12" x14ac:dyDescent="0.2">
      <c r="B12" s="209" t="s">
        <v>468</v>
      </c>
      <c r="C12" s="144"/>
      <c r="D12" s="144"/>
      <c r="E12" s="144"/>
      <c r="F12" s="144"/>
      <c r="G12" s="144"/>
      <c r="H12" s="144"/>
    </row>
    <row r="13" spans="1:9" ht="12" x14ac:dyDescent="0.2">
      <c r="B13" s="209" t="s">
        <v>469</v>
      </c>
      <c r="C13" s="144"/>
      <c r="D13" s="144"/>
      <c r="E13" s="144"/>
      <c r="F13" s="144"/>
      <c r="G13" s="144"/>
      <c r="H13" s="144"/>
    </row>
    <row r="14" spans="1:9" ht="12" x14ac:dyDescent="0.2">
      <c r="B14" s="209" t="s">
        <v>470</v>
      </c>
      <c r="C14" s="144"/>
      <c r="D14" s="144"/>
      <c r="E14" s="144"/>
      <c r="F14" s="144"/>
      <c r="G14" s="144"/>
      <c r="H14" s="144"/>
    </row>
    <row r="15" spans="1:9" ht="12" x14ac:dyDescent="0.2">
      <c r="B15" s="209" t="s">
        <v>471</v>
      </c>
      <c r="C15" s="144"/>
      <c r="D15" s="144"/>
      <c r="E15" s="144"/>
      <c r="F15" s="144"/>
      <c r="G15" s="144"/>
      <c r="H15" s="144"/>
    </row>
    <row r="16" spans="1:9" x14ac:dyDescent="0.15">
      <c r="B16" s="144" t="s">
        <v>457</v>
      </c>
      <c r="C16" s="144"/>
      <c r="D16" s="144"/>
      <c r="E16" s="144"/>
      <c r="F16" s="144"/>
      <c r="G16" s="144"/>
      <c r="H16" s="144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43"/>
  <sheetViews>
    <sheetView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220" customWidth="1"/>
    <col min="2" max="2" width="84" style="82" bestFit="1" customWidth="1"/>
    <col min="3" max="5" width="19" style="82" customWidth="1"/>
    <col min="6" max="10" width="4.1640625" style="82"/>
    <col min="11" max="11" width="4.1640625" style="82" customWidth="1"/>
    <col min="12" max="16384" width="4.1640625" style="82"/>
  </cols>
  <sheetData>
    <row r="1" spans="1:5" x14ac:dyDescent="0.15">
      <c r="A1" s="219" t="s">
        <v>369</v>
      </c>
      <c r="B1" s="102" t="s">
        <v>759</v>
      </c>
      <c r="D1" s="237">
        <f>+Innhold!D2</f>
        <v>43281</v>
      </c>
    </row>
    <row r="2" spans="1:5" x14ac:dyDescent="0.15">
      <c r="E2" s="173" t="s">
        <v>421</v>
      </c>
    </row>
    <row r="3" spans="1:5" x14ac:dyDescent="0.15">
      <c r="E3" s="173"/>
    </row>
    <row r="4" spans="1:5" ht="21" x14ac:dyDescent="0.15">
      <c r="A4" s="221"/>
      <c r="B4" s="211"/>
      <c r="C4" s="211" t="s">
        <v>565</v>
      </c>
      <c r="D4" s="211" t="s">
        <v>566</v>
      </c>
      <c r="E4" s="211" t="s">
        <v>567</v>
      </c>
    </row>
    <row r="5" spans="1:5" x14ac:dyDescent="0.15">
      <c r="A5" s="318" t="s">
        <v>568</v>
      </c>
      <c r="B5" s="319"/>
      <c r="C5" s="319"/>
      <c r="D5" s="319"/>
      <c r="E5" s="320"/>
    </row>
    <row r="6" spans="1:5" x14ac:dyDescent="0.15">
      <c r="A6" s="222">
        <v>1</v>
      </c>
      <c r="B6" s="212" t="s">
        <v>569</v>
      </c>
      <c r="C6" s="254">
        <v>595.08996933999993</v>
      </c>
      <c r="D6" s="213"/>
      <c r="E6" s="245" t="s">
        <v>0</v>
      </c>
    </row>
    <row r="7" spans="1:5" ht="10.5" hidden="1" customHeight="1" outlineLevel="1" x14ac:dyDescent="0.15">
      <c r="A7" s="222"/>
      <c r="B7" s="212" t="s">
        <v>688</v>
      </c>
      <c r="C7" s="255"/>
      <c r="D7" s="213"/>
      <c r="E7" s="245"/>
    </row>
    <row r="8" spans="1:5" ht="10.5" hidden="1" customHeight="1" outlineLevel="1" x14ac:dyDescent="0.15">
      <c r="A8" s="222"/>
      <c r="B8" s="212" t="s">
        <v>689</v>
      </c>
      <c r="C8" s="255"/>
      <c r="D8" s="213"/>
      <c r="E8" s="245"/>
    </row>
    <row r="9" spans="1:5" ht="10.5" hidden="1" customHeight="1" outlineLevel="1" x14ac:dyDescent="0.15">
      <c r="A9" s="222"/>
      <c r="B9" s="212" t="s">
        <v>690</v>
      </c>
      <c r="C9" s="255"/>
      <c r="D9" s="213"/>
      <c r="E9" s="245"/>
    </row>
    <row r="10" spans="1:5" collapsed="1" x14ac:dyDescent="0.15">
      <c r="A10" s="222">
        <v>2</v>
      </c>
      <c r="B10" s="212" t="s">
        <v>570</v>
      </c>
      <c r="C10" s="254">
        <v>2442.4594790000001</v>
      </c>
      <c r="D10" s="213"/>
      <c r="E10" s="245" t="s">
        <v>1</v>
      </c>
    </row>
    <row r="11" spans="1:5" x14ac:dyDescent="0.15">
      <c r="A11" s="222">
        <v>3</v>
      </c>
      <c r="B11" s="212" t="s">
        <v>571</v>
      </c>
      <c r="C11" s="254">
        <v>197.65462500000001</v>
      </c>
      <c r="D11" s="213"/>
      <c r="E11" s="245" t="s">
        <v>2</v>
      </c>
    </row>
    <row r="12" spans="1:5" x14ac:dyDescent="0.15">
      <c r="A12" s="222" t="s">
        <v>572</v>
      </c>
      <c r="B12" s="212" t="s">
        <v>573</v>
      </c>
      <c r="C12" s="255"/>
      <c r="D12" s="213"/>
      <c r="E12" s="245"/>
    </row>
    <row r="13" spans="1:5" x14ac:dyDescent="0.15">
      <c r="A13" s="222">
        <v>4</v>
      </c>
      <c r="B13" s="212" t="s">
        <v>574</v>
      </c>
      <c r="C13" s="255"/>
      <c r="D13" s="213"/>
      <c r="E13" s="245"/>
    </row>
    <row r="14" spans="1:5" ht="10.5" hidden="1" customHeight="1" outlineLevel="1" x14ac:dyDescent="0.15">
      <c r="A14" s="222"/>
      <c r="B14" s="212" t="s">
        <v>691</v>
      </c>
      <c r="C14" s="255"/>
      <c r="D14" s="213"/>
      <c r="E14" s="245"/>
    </row>
    <row r="15" spans="1:5" collapsed="1" x14ac:dyDescent="0.15">
      <c r="A15" s="222">
        <v>5</v>
      </c>
      <c r="B15" s="212" t="s">
        <v>575</v>
      </c>
      <c r="C15" s="254">
        <v>0</v>
      </c>
      <c r="D15" s="213"/>
      <c r="E15" s="245"/>
    </row>
    <row r="16" spans="1:5" x14ac:dyDescent="0.15">
      <c r="A16" s="222" t="s">
        <v>576</v>
      </c>
      <c r="B16" s="212" t="s">
        <v>577</v>
      </c>
      <c r="C16" s="254">
        <v>0</v>
      </c>
      <c r="D16" s="213"/>
      <c r="E16" s="245" t="s">
        <v>5</v>
      </c>
    </row>
    <row r="17" spans="1:5" x14ac:dyDescent="0.15">
      <c r="A17" s="222">
        <v>6</v>
      </c>
      <c r="B17" s="215" t="s">
        <v>578</v>
      </c>
      <c r="C17" s="256">
        <f>+C15+C16+C11+C10+C6</f>
        <v>3235.2040733399999</v>
      </c>
      <c r="D17" s="213"/>
      <c r="E17" s="245"/>
    </row>
    <row r="18" spans="1:5" ht="10.5" customHeight="1" x14ac:dyDescent="0.15">
      <c r="A18" s="315" t="s">
        <v>579</v>
      </c>
      <c r="B18" s="316"/>
      <c r="C18" s="316"/>
      <c r="D18" s="316"/>
      <c r="E18" s="317"/>
    </row>
    <row r="19" spans="1:5" x14ac:dyDescent="0.15">
      <c r="A19" s="222">
        <v>7</v>
      </c>
      <c r="B19" s="212" t="s">
        <v>580</v>
      </c>
      <c r="C19" s="254">
        <v>-5.9325080000000003</v>
      </c>
      <c r="D19" s="213"/>
      <c r="E19" s="245" t="s">
        <v>581</v>
      </c>
    </row>
    <row r="20" spans="1:5" x14ac:dyDescent="0.15">
      <c r="A20" s="222">
        <v>8</v>
      </c>
      <c r="B20" s="212" t="s">
        <v>582</v>
      </c>
      <c r="C20" s="254">
        <v>-90.735203999999996</v>
      </c>
      <c r="D20" s="213"/>
      <c r="E20" s="245" t="s">
        <v>6</v>
      </c>
    </row>
    <row r="21" spans="1:5" x14ac:dyDescent="0.15">
      <c r="A21" s="222">
        <v>9</v>
      </c>
      <c r="B21" s="212" t="s">
        <v>583</v>
      </c>
      <c r="C21" s="255"/>
      <c r="D21" s="213"/>
      <c r="E21" s="245"/>
    </row>
    <row r="22" spans="1:5" ht="21" x14ac:dyDescent="0.15">
      <c r="A22" s="222">
        <v>10</v>
      </c>
      <c r="B22" s="212" t="s">
        <v>584</v>
      </c>
      <c r="C22" s="254">
        <v>0</v>
      </c>
      <c r="D22" s="213"/>
      <c r="E22" s="245" t="s">
        <v>203</v>
      </c>
    </row>
    <row r="23" spans="1:5" x14ac:dyDescent="0.15">
      <c r="A23" s="222">
        <v>11</v>
      </c>
      <c r="B23" s="212" t="s">
        <v>585</v>
      </c>
      <c r="C23" s="254">
        <v>0</v>
      </c>
      <c r="D23" s="213"/>
      <c r="E23" s="245"/>
    </row>
    <row r="24" spans="1:5" ht="21" x14ac:dyDescent="0.15">
      <c r="A24" s="222">
        <v>12</v>
      </c>
      <c r="B24" s="212" t="s">
        <v>586</v>
      </c>
      <c r="C24" s="255"/>
      <c r="D24" s="213"/>
      <c r="E24" s="245"/>
    </row>
    <row r="25" spans="1:5" ht="21" x14ac:dyDescent="0.15">
      <c r="A25" s="222">
        <v>13</v>
      </c>
      <c r="B25" s="212" t="s">
        <v>587</v>
      </c>
      <c r="C25" s="254">
        <v>0</v>
      </c>
      <c r="D25" s="213"/>
      <c r="E25" s="245"/>
    </row>
    <row r="26" spans="1:5" x14ac:dyDescent="0.15">
      <c r="A26" s="222">
        <v>14</v>
      </c>
      <c r="B26" s="212" t="s">
        <v>588</v>
      </c>
      <c r="C26" s="254">
        <v>0</v>
      </c>
      <c r="D26" s="213"/>
      <c r="E26" s="245"/>
    </row>
    <row r="27" spans="1:5" x14ac:dyDescent="0.15">
      <c r="A27" s="222">
        <v>15</v>
      </c>
      <c r="B27" s="212" t="s">
        <v>589</v>
      </c>
      <c r="C27" s="254">
        <v>0</v>
      </c>
      <c r="D27" s="213"/>
      <c r="E27" s="245"/>
    </row>
    <row r="28" spans="1:5" ht="21" x14ac:dyDescent="0.15">
      <c r="A28" s="222">
        <v>16</v>
      </c>
      <c r="B28" s="212" t="s">
        <v>590</v>
      </c>
      <c r="C28" s="254">
        <v>0</v>
      </c>
      <c r="D28" s="213"/>
      <c r="E28" s="245"/>
    </row>
    <row r="29" spans="1:5" ht="21" x14ac:dyDescent="0.15">
      <c r="A29" s="222">
        <v>17</v>
      </c>
      <c r="B29" s="212" t="s">
        <v>591</v>
      </c>
      <c r="C29" s="254">
        <v>0</v>
      </c>
      <c r="D29" s="213"/>
      <c r="E29" s="245"/>
    </row>
    <row r="30" spans="1:5" ht="31.5" x14ac:dyDescent="0.15">
      <c r="A30" s="222">
        <v>18</v>
      </c>
      <c r="B30" s="212" t="s">
        <v>592</v>
      </c>
      <c r="C30" s="254">
        <v>-27.658802999999999</v>
      </c>
      <c r="D30" s="216"/>
      <c r="E30" s="245"/>
    </row>
    <row r="31" spans="1:5" ht="31.5" x14ac:dyDescent="0.15">
      <c r="A31" s="222">
        <v>19</v>
      </c>
      <c r="B31" s="212" t="s">
        <v>593</v>
      </c>
      <c r="C31" s="254">
        <v>0</v>
      </c>
      <c r="D31" s="213"/>
      <c r="E31" s="245"/>
    </row>
    <row r="32" spans="1:5" x14ac:dyDescent="0.15">
      <c r="A32" s="222">
        <v>20</v>
      </c>
      <c r="B32" s="212" t="s">
        <v>583</v>
      </c>
      <c r="C32" s="255"/>
      <c r="D32" s="213"/>
      <c r="E32" s="245"/>
    </row>
    <row r="33" spans="1:5" x14ac:dyDescent="0.15">
      <c r="A33" s="222" t="s">
        <v>533</v>
      </c>
      <c r="B33" s="212" t="s">
        <v>594</v>
      </c>
      <c r="C33" s="254">
        <v>0</v>
      </c>
      <c r="D33" s="213"/>
      <c r="E33" s="245"/>
    </row>
    <row r="34" spans="1:5" x14ac:dyDescent="0.15">
      <c r="A34" s="222" t="s">
        <v>537</v>
      </c>
      <c r="B34" s="212" t="s">
        <v>595</v>
      </c>
      <c r="C34" s="255"/>
      <c r="D34" s="213"/>
      <c r="E34" s="245"/>
    </row>
    <row r="35" spans="1:5" x14ac:dyDescent="0.15">
      <c r="A35" s="222" t="s">
        <v>596</v>
      </c>
      <c r="B35" s="212" t="s">
        <v>597</v>
      </c>
      <c r="C35" s="254">
        <v>0</v>
      </c>
      <c r="D35" s="213"/>
      <c r="E35" s="245"/>
    </row>
    <row r="36" spans="1:5" x14ac:dyDescent="0.15">
      <c r="A36" s="222" t="s">
        <v>598</v>
      </c>
      <c r="B36" s="212" t="s">
        <v>599</v>
      </c>
      <c r="C36" s="254">
        <v>0</v>
      </c>
      <c r="D36" s="213"/>
      <c r="E36" s="245"/>
    </row>
    <row r="37" spans="1:5" ht="21" x14ac:dyDescent="0.15">
      <c r="A37" s="222">
        <v>21</v>
      </c>
      <c r="B37" s="212" t="s">
        <v>600</v>
      </c>
      <c r="C37" s="254">
        <v>0</v>
      </c>
      <c r="D37" s="213"/>
      <c r="E37" s="245"/>
    </row>
    <row r="38" spans="1:5" x14ac:dyDescent="0.15">
      <c r="A38" s="222">
        <v>22</v>
      </c>
      <c r="B38" s="212" t="s">
        <v>601</v>
      </c>
      <c r="C38" s="254">
        <v>0</v>
      </c>
      <c r="D38" s="213"/>
      <c r="E38" s="245"/>
    </row>
    <row r="39" spans="1:5" ht="21" x14ac:dyDescent="0.15">
      <c r="A39" s="222">
        <v>23</v>
      </c>
      <c r="B39" s="212" t="s">
        <v>602</v>
      </c>
      <c r="C39" s="257">
        <v>0</v>
      </c>
      <c r="D39" s="213"/>
      <c r="E39" s="245"/>
    </row>
    <row r="40" spans="1:5" x14ac:dyDescent="0.15">
      <c r="A40" s="222">
        <v>24</v>
      </c>
      <c r="B40" s="212" t="s">
        <v>583</v>
      </c>
      <c r="C40" s="255"/>
      <c r="D40" s="213"/>
      <c r="E40" s="245"/>
    </row>
    <row r="41" spans="1:5" x14ac:dyDescent="0.15">
      <c r="A41" s="222">
        <v>25</v>
      </c>
      <c r="B41" s="212" t="s">
        <v>603</v>
      </c>
      <c r="C41" s="257">
        <v>0</v>
      </c>
      <c r="D41" s="213"/>
      <c r="E41" s="245"/>
    </row>
    <row r="42" spans="1:5" x14ac:dyDescent="0.15">
      <c r="A42" s="222" t="s">
        <v>604</v>
      </c>
      <c r="B42" s="212" t="s">
        <v>605</v>
      </c>
      <c r="C42" s="257">
        <v>0</v>
      </c>
      <c r="D42" s="213"/>
      <c r="E42" s="245"/>
    </row>
    <row r="43" spans="1:5" x14ac:dyDescent="0.15">
      <c r="A43" s="222" t="s">
        <v>606</v>
      </c>
      <c r="B43" s="212" t="s">
        <v>607</v>
      </c>
      <c r="C43" s="257">
        <v>0</v>
      </c>
      <c r="D43" s="213"/>
      <c r="E43" s="245"/>
    </row>
    <row r="44" spans="1:5" x14ac:dyDescent="0.15">
      <c r="A44" s="222">
        <v>26</v>
      </c>
      <c r="B44" s="212" t="s">
        <v>608</v>
      </c>
      <c r="C44" s="254">
        <v>0</v>
      </c>
      <c r="D44" s="213"/>
      <c r="E44" s="245"/>
    </row>
    <row r="45" spans="1:5" x14ac:dyDescent="0.15">
      <c r="A45" s="222" t="s">
        <v>609</v>
      </c>
      <c r="B45" s="212" t="s">
        <v>610</v>
      </c>
      <c r="C45" s="254"/>
      <c r="D45" s="213"/>
      <c r="E45" s="245"/>
    </row>
    <row r="46" spans="1:5" ht="10.5" customHeight="1" outlineLevel="1" x14ac:dyDescent="0.15">
      <c r="A46" s="222"/>
      <c r="B46" s="212" t="s">
        <v>692</v>
      </c>
      <c r="C46" s="255"/>
      <c r="D46" s="213"/>
      <c r="E46" s="245"/>
    </row>
    <row r="47" spans="1:5" ht="10.5" customHeight="1" outlineLevel="1" x14ac:dyDescent="0.15">
      <c r="A47" s="222"/>
      <c r="B47" s="212" t="s">
        <v>693</v>
      </c>
      <c r="C47" s="255"/>
      <c r="D47" s="213"/>
      <c r="E47" s="245"/>
    </row>
    <row r="48" spans="1:5" ht="10.5" customHeight="1" outlineLevel="1" x14ac:dyDescent="0.15">
      <c r="A48" s="222"/>
      <c r="B48" s="212" t="s">
        <v>694</v>
      </c>
      <c r="C48" s="255"/>
      <c r="D48" s="213"/>
      <c r="E48" s="245"/>
    </row>
    <row r="49" spans="1:5" ht="10.5" customHeight="1" outlineLevel="1" x14ac:dyDescent="0.15">
      <c r="A49" s="222"/>
      <c r="B49" s="212" t="s">
        <v>695</v>
      </c>
      <c r="C49" s="255"/>
      <c r="D49" s="213"/>
      <c r="E49" s="245"/>
    </row>
    <row r="50" spans="1:5" ht="21" x14ac:dyDescent="0.15">
      <c r="A50" s="222" t="s">
        <v>611</v>
      </c>
      <c r="B50" s="212" t="s">
        <v>612</v>
      </c>
      <c r="C50" s="255"/>
      <c r="D50" s="213"/>
      <c r="E50" s="245"/>
    </row>
    <row r="51" spans="1:5" ht="10.5" customHeight="1" outlineLevel="1" x14ac:dyDescent="0.15">
      <c r="A51" s="222"/>
      <c r="B51" s="212" t="s">
        <v>696</v>
      </c>
      <c r="C51" s="255"/>
      <c r="D51" s="213"/>
      <c r="E51" s="245"/>
    </row>
    <row r="52" spans="1:5" x14ac:dyDescent="0.15">
      <c r="A52" s="222">
        <v>27</v>
      </c>
      <c r="B52" s="212" t="s">
        <v>613</v>
      </c>
      <c r="C52" s="254">
        <v>0</v>
      </c>
      <c r="D52" s="213"/>
      <c r="E52" s="245"/>
    </row>
    <row r="53" spans="1:5" x14ac:dyDescent="0.15">
      <c r="A53" s="222">
        <v>28</v>
      </c>
      <c r="B53" s="215" t="s">
        <v>614</v>
      </c>
      <c r="C53" s="256">
        <f>SUM(C19:C52)</f>
        <v>-124.326515</v>
      </c>
      <c r="D53" s="213"/>
      <c r="E53" s="245"/>
    </row>
    <row r="54" spans="1:5" x14ac:dyDescent="0.15">
      <c r="A54" s="222">
        <v>29</v>
      </c>
      <c r="B54" s="215" t="s">
        <v>490</v>
      </c>
      <c r="C54" s="256">
        <f>IF(C53&lt;0,C17+C53,C17-C53)</f>
        <v>3110.8775583399997</v>
      </c>
      <c r="D54" s="213"/>
      <c r="E54" s="245"/>
    </row>
    <row r="55" spans="1:5" ht="10.5" customHeight="1" x14ac:dyDescent="0.15">
      <c r="A55" s="315" t="s">
        <v>615</v>
      </c>
      <c r="B55" s="316"/>
      <c r="C55" s="316"/>
      <c r="D55" s="316"/>
      <c r="E55" s="317"/>
    </row>
    <row r="56" spans="1:5" x14ac:dyDescent="0.15">
      <c r="A56" s="222">
        <v>30</v>
      </c>
      <c r="B56" s="212" t="s">
        <v>569</v>
      </c>
      <c r="C56" s="254">
        <v>350</v>
      </c>
      <c r="D56" s="213"/>
      <c r="E56" s="245" t="s">
        <v>7</v>
      </c>
    </row>
    <row r="57" spans="1:5" x14ac:dyDescent="0.15">
      <c r="A57" s="222">
        <v>31</v>
      </c>
      <c r="B57" s="212" t="s">
        <v>616</v>
      </c>
      <c r="C57" s="257">
        <v>350</v>
      </c>
      <c r="D57" s="213"/>
      <c r="E57" s="245"/>
    </row>
    <row r="58" spans="1:5" x14ac:dyDescent="0.15">
      <c r="A58" s="222">
        <v>32</v>
      </c>
      <c r="B58" s="212" t="s">
        <v>617</v>
      </c>
      <c r="C58" s="254">
        <v>0</v>
      </c>
      <c r="D58" s="213"/>
      <c r="E58" s="245"/>
    </row>
    <row r="59" spans="1:5" x14ac:dyDescent="0.15">
      <c r="A59" s="222">
        <v>33</v>
      </c>
      <c r="B59" s="212" t="s">
        <v>618</v>
      </c>
      <c r="C59" s="254">
        <v>0</v>
      </c>
      <c r="D59" s="213"/>
      <c r="E59" s="245"/>
    </row>
    <row r="60" spans="1:5" x14ac:dyDescent="0.15">
      <c r="A60" s="222"/>
      <c r="B60" s="212" t="s">
        <v>697</v>
      </c>
      <c r="C60" s="255"/>
      <c r="D60" s="213"/>
      <c r="E60" s="245"/>
    </row>
    <row r="61" spans="1:5" ht="21" x14ac:dyDescent="0.15">
      <c r="A61" s="222">
        <v>34</v>
      </c>
      <c r="B61" s="212" t="s">
        <v>619</v>
      </c>
      <c r="C61" s="254">
        <v>0</v>
      </c>
      <c r="D61" s="213"/>
      <c r="E61" s="245"/>
    </row>
    <row r="62" spans="1:5" x14ac:dyDescent="0.15">
      <c r="A62" s="222">
        <v>35</v>
      </c>
      <c r="B62" s="212" t="s">
        <v>620</v>
      </c>
      <c r="C62" s="255"/>
      <c r="D62" s="213"/>
      <c r="E62" s="245"/>
    </row>
    <row r="63" spans="1:5" x14ac:dyDescent="0.15">
      <c r="A63" s="222">
        <v>36</v>
      </c>
      <c r="B63" s="215" t="s">
        <v>621</v>
      </c>
      <c r="C63" s="256">
        <f>C56+C59+C61</f>
        <v>350</v>
      </c>
      <c r="D63" s="213"/>
      <c r="E63" s="245"/>
    </row>
    <row r="64" spans="1:5" ht="10.5" customHeight="1" x14ac:dyDescent="0.15">
      <c r="A64" s="315">
        <v>349606.07</v>
      </c>
      <c r="B64" s="316"/>
      <c r="C64" s="316"/>
      <c r="D64" s="316"/>
      <c r="E64" s="317"/>
    </row>
    <row r="65" spans="1:5" ht="21" x14ac:dyDescent="0.15">
      <c r="A65" s="222">
        <v>37</v>
      </c>
      <c r="B65" s="212" t="s">
        <v>622</v>
      </c>
      <c r="C65" s="254">
        <v>0</v>
      </c>
      <c r="D65" s="213"/>
      <c r="E65" s="245"/>
    </row>
    <row r="66" spans="1:5" ht="21" x14ac:dyDescent="0.15">
      <c r="A66" s="222">
        <v>38</v>
      </c>
      <c r="B66" s="212" t="s">
        <v>623</v>
      </c>
      <c r="C66" s="254">
        <v>0</v>
      </c>
      <c r="D66" s="213"/>
      <c r="E66" s="245"/>
    </row>
    <row r="67" spans="1:5" ht="31.5" x14ac:dyDescent="0.15">
      <c r="A67" s="222">
        <v>39</v>
      </c>
      <c r="B67" s="212" t="s">
        <v>624</v>
      </c>
      <c r="C67" s="254">
        <v>0</v>
      </c>
      <c r="D67" s="213"/>
      <c r="E67" s="245"/>
    </row>
    <row r="68" spans="1:5" ht="31.5" x14ac:dyDescent="0.15">
      <c r="A68" s="222">
        <v>40</v>
      </c>
      <c r="B68" s="212" t="s">
        <v>625</v>
      </c>
      <c r="C68" s="254">
        <v>0</v>
      </c>
      <c r="D68" s="213"/>
      <c r="E68" s="245"/>
    </row>
    <row r="69" spans="1:5" x14ac:dyDescent="0.15">
      <c r="A69" s="222">
        <v>41</v>
      </c>
      <c r="B69" s="212" t="s">
        <v>626</v>
      </c>
      <c r="C69" s="254">
        <v>0</v>
      </c>
      <c r="D69" s="213"/>
      <c r="E69" s="245"/>
    </row>
    <row r="70" spans="1:5" ht="21" x14ac:dyDescent="0.15">
      <c r="A70" s="222" t="s">
        <v>627</v>
      </c>
      <c r="B70" s="212" t="s">
        <v>628</v>
      </c>
      <c r="C70" s="257">
        <v>0</v>
      </c>
      <c r="D70" s="213"/>
      <c r="E70" s="245"/>
    </row>
    <row r="71" spans="1:5" ht="10.5" hidden="1" customHeight="1" outlineLevel="1" x14ac:dyDescent="0.15">
      <c r="A71" s="222"/>
      <c r="B71" s="212" t="s">
        <v>698</v>
      </c>
      <c r="C71" s="258">
        <v>0</v>
      </c>
      <c r="D71" s="213"/>
      <c r="E71" s="245"/>
    </row>
    <row r="72" spans="1:5" ht="21" collapsed="1" x14ac:dyDescent="0.15">
      <c r="A72" s="222" t="s">
        <v>629</v>
      </c>
      <c r="B72" s="212" t="s">
        <v>630</v>
      </c>
      <c r="C72" s="255"/>
      <c r="D72" s="213"/>
      <c r="E72" s="245"/>
    </row>
    <row r="73" spans="1:5" ht="10.5" hidden="1" customHeight="1" outlineLevel="1" x14ac:dyDescent="0.15">
      <c r="A73" s="222"/>
      <c r="B73" s="212" t="s">
        <v>698</v>
      </c>
      <c r="C73" s="255"/>
      <c r="D73" s="213"/>
      <c r="E73" s="245"/>
    </row>
    <row r="74" spans="1:5" ht="21" collapsed="1" x14ac:dyDescent="0.15">
      <c r="A74" s="222" t="s">
        <v>631</v>
      </c>
      <c r="B74" s="212" t="s">
        <v>632</v>
      </c>
      <c r="C74" s="255"/>
      <c r="D74" s="213"/>
      <c r="E74" s="245"/>
    </row>
    <row r="75" spans="1:5" ht="10.5" hidden="1" customHeight="1" outlineLevel="1" x14ac:dyDescent="0.15">
      <c r="A75" s="222"/>
      <c r="B75" s="212" t="s">
        <v>699</v>
      </c>
      <c r="C75" s="255"/>
      <c r="D75" s="213"/>
      <c r="E75" s="245"/>
    </row>
    <row r="76" spans="1:5" ht="10.5" hidden="1" customHeight="1" outlineLevel="1" x14ac:dyDescent="0.15">
      <c r="A76" s="222"/>
      <c r="B76" s="212" t="s">
        <v>700</v>
      </c>
      <c r="C76" s="255"/>
      <c r="D76" s="213"/>
      <c r="E76" s="245"/>
    </row>
    <row r="77" spans="1:5" ht="10.5" hidden="1" customHeight="1" outlineLevel="1" x14ac:dyDescent="0.15">
      <c r="A77" s="222"/>
      <c r="B77" s="212" t="s">
        <v>696</v>
      </c>
      <c r="C77" s="255"/>
      <c r="D77" s="213"/>
      <c r="E77" s="245"/>
    </row>
    <row r="78" spans="1:5" collapsed="1" x14ac:dyDescent="0.15">
      <c r="A78" s="222">
        <v>42</v>
      </c>
      <c r="B78" s="212" t="s">
        <v>633</v>
      </c>
      <c r="C78" s="254">
        <v>0</v>
      </c>
      <c r="D78" s="213"/>
      <c r="E78" s="245"/>
    </row>
    <row r="79" spans="1:5" x14ac:dyDescent="0.15">
      <c r="A79" s="222">
        <v>43</v>
      </c>
      <c r="B79" s="215" t="s">
        <v>634</v>
      </c>
      <c r="C79" s="256">
        <f>C65+C66+C67+C68+C69+C78</f>
        <v>0</v>
      </c>
      <c r="D79" s="213"/>
      <c r="E79" s="245"/>
    </row>
    <row r="80" spans="1:5" x14ac:dyDescent="0.15">
      <c r="A80" s="222">
        <v>44</v>
      </c>
      <c r="B80" s="215" t="s">
        <v>491</v>
      </c>
      <c r="C80" s="256">
        <f>IF(C79&lt;0,C63+C79,C63-C79)</f>
        <v>350</v>
      </c>
      <c r="D80" s="213"/>
      <c r="E80" s="245"/>
    </row>
    <row r="81" spans="1:5" x14ac:dyDescent="0.15">
      <c r="A81" s="222">
        <v>45</v>
      </c>
      <c r="B81" s="215" t="s">
        <v>635</v>
      </c>
      <c r="C81" s="256">
        <f>C54+C80</f>
        <v>3460.8775583399997</v>
      </c>
      <c r="D81" s="213"/>
      <c r="E81" s="245"/>
    </row>
    <row r="82" spans="1:5" ht="10.5" customHeight="1" x14ac:dyDescent="0.15">
      <c r="A82" s="315" t="s">
        <v>636</v>
      </c>
      <c r="B82" s="316"/>
      <c r="C82" s="316"/>
      <c r="D82" s="316"/>
      <c r="E82" s="317"/>
    </row>
    <row r="83" spans="1:5" x14ac:dyDescent="0.15">
      <c r="A83" s="222">
        <v>46</v>
      </c>
      <c r="B83" s="212" t="s">
        <v>569</v>
      </c>
      <c r="C83" s="254">
        <v>349.56466319999998</v>
      </c>
      <c r="D83" s="213"/>
      <c r="E83" s="245" t="s">
        <v>8</v>
      </c>
    </row>
    <row r="84" spans="1:5" x14ac:dyDescent="0.15">
      <c r="A84" s="222">
        <v>47</v>
      </c>
      <c r="B84" s="212" t="s">
        <v>637</v>
      </c>
      <c r="C84" s="254">
        <v>0</v>
      </c>
      <c r="D84" s="213"/>
      <c r="E84" s="245"/>
    </row>
    <row r="85" spans="1:5" ht="10.5" hidden="1" customHeight="1" outlineLevel="1" x14ac:dyDescent="0.15">
      <c r="A85" s="222"/>
      <c r="B85" s="212" t="s">
        <v>701</v>
      </c>
      <c r="C85" s="255"/>
      <c r="D85" s="213"/>
      <c r="E85" s="245"/>
    </row>
    <row r="86" spans="1:5" ht="21" collapsed="1" x14ac:dyDescent="0.15">
      <c r="A86" s="222">
        <v>48</v>
      </c>
      <c r="B86" s="212" t="s">
        <v>638</v>
      </c>
      <c r="C86" s="254">
        <v>0</v>
      </c>
      <c r="D86" s="213"/>
      <c r="E86" s="245"/>
    </row>
    <row r="87" spans="1:5" x14ac:dyDescent="0.15">
      <c r="A87" s="222">
        <v>49</v>
      </c>
      <c r="B87" s="212" t="s">
        <v>620</v>
      </c>
      <c r="C87" s="255"/>
      <c r="D87" s="213"/>
      <c r="E87" s="245"/>
    </row>
    <row r="88" spans="1:5" x14ac:dyDescent="0.15">
      <c r="A88" s="222">
        <v>50</v>
      </c>
      <c r="B88" s="212" t="s">
        <v>639</v>
      </c>
      <c r="C88" s="255"/>
      <c r="D88" s="213"/>
      <c r="E88" s="245"/>
    </row>
    <row r="89" spans="1:5" x14ac:dyDescent="0.15">
      <c r="A89" s="222">
        <v>51</v>
      </c>
      <c r="B89" s="215" t="s">
        <v>640</v>
      </c>
      <c r="C89" s="256">
        <f>C83+C84+C86+C88</f>
        <v>349.56466319999998</v>
      </c>
      <c r="D89" s="213"/>
      <c r="E89" s="245"/>
    </row>
    <row r="90" spans="1:5" ht="10.5" customHeight="1" x14ac:dyDescent="0.15">
      <c r="A90" s="315" t="s">
        <v>641</v>
      </c>
      <c r="B90" s="316"/>
      <c r="C90" s="316"/>
      <c r="D90" s="316"/>
      <c r="E90" s="317"/>
    </row>
    <row r="91" spans="1:5" x14ac:dyDescent="0.15">
      <c r="A91" s="222">
        <v>52</v>
      </c>
      <c r="B91" s="212" t="s">
        <v>642</v>
      </c>
      <c r="C91" s="254">
        <v>0</v>
      </c>
      <c r="D91" s="213"/>
      <c r="E91" s="245"/>
    </row>
    <row r="92" spans="1:5" ht="21" x14ac:dyDescent="0.15">
      <c r="A92" s="222">
        <v>53</v>
      </c>
      <c r="B92" s="212" t="s">
        <v>643</v>
      </c>
      <c r="C92" s="254">
        <v>0</v>
      </c>
      <c r="D92" s="213"/>
      <c r="E92" s="245"/>
    </row>
    <row r="93" spans="1:5" ht="31.5" x14ac:dyDescent="0.15">
      <c r="A93" s="222">
        <v>54</v>
      </c>
      <c r="B93" s="212" t="s">
        <v>644</v>
      </c>
      <c r="C93" s="254">
        <v>0</v>
      </c>
      <c r="D93" s="213"/>
      <c r="E93" s="245"/>
    </row>
    <row r="94" spans="1:5" x14ac:dyDescent="0.15">
      <c r="A94" s="222" t="s">
        <v>645</v>
      </c>
      <c r="B94" s="212" t="s">
        <v>646</v>
      </c>
      <c r="C94" s="257">
        <v>0</v>
      </c>
      <c r="D94" s="213"/>
      <c r="E94" s="245"/>
    </row>
    <row r="95" spans="1:5" x14ac:dyDescent="0.15">
      <c r="A95" s="222" t="s">
        <v>647</v>
      </c>
      <c r="B95" s="212" t="s">
        <v>648</v>
      </c>
      <c r="C95" s="257">
        <v>0</v>
      </c>
      <c r="D95" s="213"/>
      <c r="E95" s="245"/>
    </row>
    <row r="96" spans="1:5" ht="31.5" x14ac:dyDescent="0.15">
      <c r="A96" s="222">
        <v>55</v>
      </c>
      <c r="B96" s="212" t="s">
        <v>649</v>
      </c>
      <c r="C96" s="254">
        <v>0</v>
      </c>
      <c r="D96" s="213"/>
      <c r="E96" s="245"/>
    </row>
    <row r="97" spans="1:5" x14ac:dyDescent="0.15">
      <c r="A97" s="222">
        <v>56</v>
      </c>
      <c r="B97" s="212" t="s">
        <v>650</v>
      </c>
      <c r="C97" s="254">
        <v>0</v>
      </c>
      <c r="D97" s="213"/>
      <c r="E97" s="245"/>
    </row>
    <row r="98" spans="1:5" ht="21" x14ac:dyDescent="0.15">
      <c r="A98" s="222" t="s">
        <v>651</v>
      </c>
      <c r="B98" s="212" t="s">
        <v>652</v>
      </c>
      <c r="C98" s="257">
        <v>0</v>
      </c>
      <c r="D98" s="213"/>
      <c r="E98" s="245"/>
    </row>
    <row r="99" spans="1:5" ht="10.5" hidden="1" customHeight="1" outlineLevel="1" x14ac:dyDescent="0.15">
      <c r="A99" s="222"/>
      <c r="B99" s="212" t="s">
        <v>698</v>
      </c>
      <c r="C99" s="259">
        <v>0</v>
      </c>
      <c r="D99" s="213"/>
      <c r="E99" s="245"/>
    </row>
    <row r="100" spans="1:5" ht="21" collapsed="1" x14ac:dyDescent="0.15">
      <c r="A100" s="222" t="s">
        <v>653</v>
      </c>
      <c r="B100" s="212" t="s">
        <v>654</v>
      </c>
      <c r="C100" s="255"/>
      <c r="D100" s="213"/>
      <c r="E100" s="245"/>
    </row>
    <row r="101" spans="1:5" ht="10.5" hidden="1" customHeight="1" outlineLevel="1" x14ac:dyDescent="0.15">
      <c r="A101" s="222"/>
      <c r="B101" s="212" t="s">
        <v>698</v>
      </c>
      <c r="C101" s="255"/>
      <c r="D101" s="213"/>
      <c r="E101" s="245"/>
    </row>
    <row r="102" spans="1:5" ht="21" collapsed="1" x14ac:dyDescent="0.15">
      <c r="A102" s="222" t="s">
        <v>655</v>
      </c>
      <c r="B102" s="212" t="s">
        <v>656</v>
      </c>
      <c r="C102" s="254">
        <v>0</v>
      </c>
      <c r="D102" s="213"/>
      <c r="E102" s="245"/>
    </row>
    <row r="103" spans="1:5" ht="10.5" hidden="1" customHeight="1" outlineLevel="1" x14ac:dyDescent="0.15">
      <c r="A103" s="222"/>
      <c r="B103" s="212" t="s">
        <v>699</v>
      </c>
      <c r="C103" s="214"/>
      <c r="D103" s="213"/>
      <c r="E103" s="245"/>
    </row>
    <row r="104" spans="1:5" ht="10.5" hidden="1" customHeight="1" outlineLevel="1" x14ac:dyDescent="0.15">
      <c r="A104" s="222"/>
      <c r="B104" s="212" t="s">
        <v>702</v>
      </c>
      <c r="C104" s="214"/>
      <c r="D104" s="213"/>
      <c r="E104" s="245"/>
    </row>
    <row r="105" spans="1:5" ht="10.5" hidden="1" customHeight="1" outlineLevel="1" x14ac:dyDescent="0.15">
      <c r="A105" s="222"/>
      <c r="B105" s="212" t="s">
        <v>703</v>
      </c>
      <c r="C105" s="214"/>
      <c r="D105" s="213"/>
      <c r="E105" s="245"/>
    </row>
    <row r="106" spans="1:5" collapsed="1" x14ac:dyDescent="0.15">
      <c r="A106" s="222">
        <v>57</v>
      </c>
      <c r="B106" s="215" t="s">
        <v>657</v>
      </c>
      <c r="C106" s="256">
        <f>C91+C92+C93+C96+C97</f>
        <v>0</v>
      </c>
      <c r="D106" s="213"/>
      <c r="E106" s="245"/>
    </row>
    <row r="107" spans="1:5" x14ac:dyDescent="0.15">
      <c r="A107" s="222">
        <v>58</v>
      </c>
      <c r="B107" s="215" t="s">
        <v>492</v>
      </c>
      <c r="C107" s="256">
        <f>C89+C106</f>
        <v>349.56466319999998</v>
      </c>
      <c r="D107" s="213"/>
      <c r="E107" s="245"/>
    </row>
    <row r="108" spans="1:5" x14ac:dyDescent="0.15">
      <c r="A108" s="222">
        <v>59</v>
      </c>
      <c r="B108" s="215" t="s">
        <v>658</v>
      </c>
      <c r="C108" s="256">
        <f>C81+C107</f>
        <v>3810.4422215399995</v>
      </c>
      <c r="D108" s="213"/>
      <c r="E108" s="245"/>
    </row>
    <row r="109" spans="1:5" x14ac:dyDescent="0.15">
      <c r="A109" s="222" t="s">
        <v>659</v>
      </c>
      <c r="B109" s="212" t="s">
        <v>660</v>
      </c>
      <c r="C109" s="214"/>
      <c r="D109" s="213"/>
      <c r="E109" s="245"/>
    </row>
    <row r="110" spans="1:5" ht="10.5" hidden="1" customHeight="1" outlineLevel="1" x14ac:dyDescent="0.15">
      <c r="A110" s="222"/>
      <c r="B110" s="212" t="s">
        <v>704</v>
      </c>
      <c r="C110" s="214"/>
      <c r="D110" s="213"/>
      <c r="E110" s="245"/>
    </row>
    <row r="111" spans="1:5" ht="10.5" hidden="1" customHeight="1" outlineLevel="1" x14ac:dyDescent="0.15">
      <c r="A111" s="222"/>
      <c r="B111" s="212" t="s">
        <v>705</v>
      </c>
      <c r="C111" s="214"/>
      <c r="D111" s="213"/>
      <c r="E111" s="245"/>
    </row>
    <row r="112" spans="1:5" ht="10.5" hidden="1" customHeight="1" outlineLevel="1" x14ac:dyDescent="0.15">
      <c r="A112" s="222"/>
      <c r="B112" s="212" t="s">
        <v>706</v>
      </c>
      <c r="C112" s="214"/>
      <c r="D112" s="213"/>
      <c r="E112" s="245"/>
    </row>
    <row r="113" spans="1:5" collapsed="1" x14ac:dyDescent="0.15">
      <c r="A113" s="222">
        <v>60</v>
      </c>
      <c r="B113" s="215" t="s">
        <v>11</v>
      </c>
      <c r="C113" s="256">
        <v>18640.766531919999</v>
      </c>
      <c r="D113" s="213"/>
      <c r="E113" s="245"/>
    </row>
    <row r="114" spans="1:5" ht="10.5" customHeight="1" x14ac:dyDescent="0.15">
      <c r="A114" s="315" t="s">
        <v>661</v>
      </c>
      <c r="B114" s="316"/>
      <c r="C114" s="316"/>
      <c r="D114" s="316"/>
      <c r="E114" s="317"/>
    </row>
    <row r="115" spans="1:5" x14ac:dyDescent="0.15">
      <c r="A115" s="222">
        <v>61</v>
      </c>
      <c r="B115" s="212" t="s">
        <v>662</v>
      </c>
      <c r="C115" s="260">
        <f>C54/C113</f>
        <v>0.16688571003842617</v>
      </c>
      <c r="D115" s="213"/>
      <c r="E115" s="245"/>
    </row>
    <row r="116" spans="1:5" x14ac:dyDescent="0.15">
      <c r="A116" s="222">
        <v>62</v>
      </c>
      <c r="B116" s="212" t="s">
        <v>663</v>
      </c>
      <c r="C116" s="260">
        <f>C81/C113</f>
        <v>0.18566176194598416</v>
      </c>
      <c r="D116" s="213"/>
      <c r="E116" s="245"/>
    </row>
    <row r="117" spans="1:5" x14ac:dyDescent="0.15">
      <c r="A117" s="222">
        <v>63</v>
      </c>
      <c r="B117" s="212" t="s">
        <v>664</v>
      </c>
      <c r="C117" s="260">
        <f>C108/C113</f>
        <v>0.2044144598353877</v>
      </c>
      <c r="D117" s="213"/>
      <c r="E117" s="245"/>
    </row>
    <row r="118" spans="1:5" x14ac:dyDescent="0.15">
      <c r="A118" s="222">
        <v>64</v>
      </c>
      <c r="B118" s="212" t="s">
        <v>665</v>
      </c>
      <c r="C118" s="218">
        <v>0.12</v>
      </c>
      <c r="D118" s="213"/>
      <c r="E118" s="245"/>
    </row>
    <row r="119" spans="1:5" x14ac:dyDescent="0.15">
      <c r="A119" s="222">
        <v>65</v>
      </c>
      <c r="B119" s="212" t="s">
        <v>666</v>
      </c>
      <c r="C119" s="217">
        <v>2.5000000000000001E-2</v>
      </c>
      <c r="D119" s="213"/>
      <c r="E119" s="245"/>
    </row>
    <row r="120" spans="1:5" x14ac:dyDescent="0.15">
      <c r="A120" s="222">
        <v>66</v>
      </c>
      <c r="B120" s="212" t="s">
        <v>667</v>
      </c>
      <c r="C120" s="217">
        <v>0.02</v>
      </c>
      <c r="D120" s="213"/>
      <c r="E120" s="185"/>
    </row>
    <row r="121" spans="1:5" x14ac:dyDescent="0.15">
      <c r="A121" s="222">
        <v>67</v>
      </c>
      <c r="B121" s="212" t="s">
        <v>668</v>
      </c>
      <c r="C121" s="217">
        <v>0.03</v>
      </c>
      <c r="D121" s="213"/>
      <c r="E121" s="185"/>
    </row>
    <row r="122" spans="1:5" x14ac:dyDescent="0.15">
      <c r="A122" s="222" t="s">
        <v>669</v>
      </c>
      <c r="B122" s="212" t="s">
        <v>670</v>
      </c>
      <c r="C122" s="217">
        <v>0</v>
      </c>
      <c r="D122" s="213"/>
      <c r="E122" s="185"/>
    </row>
    <row r="123" spans="1:5" x14ac:dyDescent="0.15">
      <c r="A123" s="222">
        <v>68</v>
      </c>
      <c r="B123" s="212" t="s">
        <v>671</v>
      </c>
      <c r="C123" s="260">
        <f>(C54-(C113*4.5%))/C113</f>
        <v>0.12188571003842615</v>
      </c>
      <c r="D123" s="213"/>
      <c r="E123" s="185"/>
    </row>
    <row r="124" spans="1:5" x14ac:dyDescent="0.15">
      <c r="A124" s="222">
        <v>69</v>
      </c>
      <c r="B124" s="212" t="s">
        <v>672</v>
      </c>
      <c r="C124" s="214"/>
      <c r="D124" s="213"/>
      <c r="E124" s="185"/>
    </row>
    <row r="125" spans="1:5" x14ac:dyDescent="0.15">
      <c r="A125" s="222">
        <v>70</v>
      </c>
      <c r="B125" s="212" t="s">
        <v>672</v>
      </c>
      <c r="C125" s="214"/>
      <c r="D125" s="213"/>
      <c r="E125" s="185"/>
    </row>
    <row r="126" spans="1:5" x14ac:dyDescent="0.15">
      <c r="A126" s="222">
        <v>71</v>
      </c>
      <c r="B126" s="212" t="s">
        <v>672</v>
      </c>
      <c r="C126" s="214"/>
      <c r="D126" s="213"/>
      <c r="E126" s="185"/>
    </row>
    <row r="127" spans="1:5" x14ac:dyDescent="0.15">
      <c r="A127" s="315" t="s">
        <v>673</v>
      </c>
      <c r="B127" s="316"/>
      <c r="C127" s="316"/>
      <c r="D127" s="316"/>
      <c r="E127" s="317"/>
    </row>
    <row r="128" spans="1:5" ht="31.5" x14ac:dyDescent="0.15">
      <c r="A128" s="222">
        <v>72</v>
      </c>
      <c r="B128" s="212" t="s">
        <v>674</v>
      </c>
      <c r="C128" s="257">
        <v>252.1</v>
      </c>
      <c r="D128" s="213"/>
      <c r="E128" s="185"/>
    </row>
    <row r="129" spans="1:5" ht="31.5" x14ac:dyDescent="0.15">
      <c r="A129" s="222">
        <v>73</v>
      </c>
      <c r="B129" s="212" t="s">
        <v>675</v>
      </c>
      <c r="C129" s="257">
        <v>235</v>
      </c>
      <c r="D129" s="213"/>
      <c r="E129" s="185"/>
    </row>
    <row r="130" spans="1:5" x14ac:dyDescent="0.15">
      <c r="A130" s="222">
        <v>74</v>
      </c>
      <c r="B130" s="212" t="s">
        <v>583</v>
      </c>
      <c r="C130" s="214"/>
      <c r="D130" s="213"/>
      <c r="E130" s="185"/>
    </row>
    <row r="131" spans="1:5" ht="21" x14ac:dyDescent="0.15">
      <c r="A131" s="222">
        <v>75</v>
      </c>
      <c r="B131" s="212" t="s">
        <v>676</v>
      </c>
      <c r="C131" s="257">
        <v>0</v>
      </c>
      <c r="D131" s="213"/>
      <c r="E131" s="185"/>
    </row>
    <row r="132" spans="1:5" x14ac:dyDescent="0.15">
      <c r="A132" s="315" t="s">
        <v>677</v>
      </c>
      <c r="B132" s="316"/>
      <c r="C132" s="316"/>
      <c r="D132" s="316"/>
      <c r="E132" s="317"/>
    </row>
    <row r="133" spans="1:5" x14ac:dyDescent="0.15">
      <c r="A133" s="222">
        <v>76</v>
      </c>
      <c r="B133" s="212" t="s">
        <v>678</v>
      </c>
      <c r="C133" s="214"/>
      <c r="D133" s="213"/>
      <c r="E133" s="185"/>
    </row>
    <row r="134" spans="1:5" x14ac:dyDescent="0.15">
      <c r="A134" s="222">
        <v>77</v>
      </c>
      <c r="B134" s="212" t="s">
        <v>679</v>
      </c>
      <c r="C134" s="214"/>
      <c r="D134" s="213"/>
      <c r="E134" s="185"/>
    </row>
    <row r="135" spans="1:5" x14ac:dyDescent="0.15">
      <c r="A135" s="222">
        <v>78</v>
      </c>
      <c r="B135" s="212" t="s">
        <v>639</v>
      </c>
      <c r="C135" s="214"/>
      <c r="D135" s="213"/>
      <c r="E135" s="185"/>
    </row>
    <row r="136" spans="1:5" x14ac:dyDescent="0.15">
      <c r="A136" s="222">
        <v>79</v>
      </c>
      <c r="B136" s="212" t="s">
        <v>680</v>
      </c>
      <c r="C136" s="214"/>
      <c r="D136" s="213"/>
      <c r="E136" s="185"/>
    </row>
    <row r="137" spans="1:5" x14ac:dyDescent="0.15">
      <c r="A137" s="315" t="s">
        <v>681</v>
      </c>
      <c r="B137" s="316"/>
      <c r="C137" s="316"/>
      <c r="D137" s="316"/>
      <c r="E137" s="317"/>
    </row>
    <row r="138" spans="1:5" ht="10.5" customHeight="1" x14ac:dyDescent="0.15">
      <c r="A138" s="222">
        <v>80</v>
      </c>
      <c r="B138" s="212" t="s">
        <v>682</v>
      </c>
      <c r="C138" s="214"/>
      <c r="D138" s="213"/>
      <c r="E138" s="185"/>
    </row>
    <row r="139" spans="1:5" x14ac:dyDescent="0.15">
      <c r="A139" s="222">
        <v>81</v>
      </c>
      <c r="B139" s="212" t="s">
        <v>683</v>
      </c>
      <c r="C139" s="214"/>
      <c r="D139" s="213"/>
      <c r="E139" s="185"/>
    </row>
    <row r="140" spans="1:5" x14ac:dyDescent="0.15">
      <c r="A140" s="222">
        <v>82</v>
      </c>
      <c r="B140" s="212" t="s">
        <v>684</v>
      </c>
      <c r="C140" s="214"/>
      <c r="D140" s="213"/>
      <c r="E140" s="185"/>
    </row>
    <row r="141" spans="1:5" x14ac:dyDescent="0.15">
      <c r="A141" s="222">
        <v>83</v>
      </c>
      <c r="B141" s="212" t="s">
        <v>685</v>
      </c>
      <c r="C141" s="214"/>
      <c r="D141" s="213"/>
      <c r="E141" s="185"/>
    </row>
    <row r="142" spans="1:5" x14ac:dyDescent="0.15">
      <c r="A142" s="222">
        <v>84</v>
      </c>
      <c r="B142" s="212" t="s">
        <v>686</v>
      </c>
      <c r="C142" s="214"/>
      <c r="D142" s="213"/>
      <c r="E142" s="185"/>
    </row>
    <row r="143" spans="1:5" x14ac:dyDescent="0.15">
      <c r="A143" s="222">
        <v>85</v>
      </c>
      <c r="B143" s="212" t="s">
        <v>687</v>
      </c>
      <c r="C143" s="214"/>
      <c r="D143" s="213"/>
      <c r="E143" s="18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393</v>
      </c>
      <c r="B1" s="31" t="s">
        <v>450</v>
      </c>
      <c r="E1" s="179">
        <v>43281</v>
      </c>
    </row>
    <row r="2" spans="1:6" x14ac:dyDescent="0.15">
      <c r="F2" s="173" t="s">
        <v>421</v>
      </c>
    </row>
    <row r="3" spans="1:6" x14ac:dyDescent="0.15">
      <c r="B3" s="147"/>
      <c r="C3" s="150" t="s">
        <v>0</v>
      </c>
      <c r="D3" s="150" t="s">
        <v>1</v>
      </c>
      <c r="E3" s="150" t="s">
        <v>2</v>
      </c>
    </row>
    <row r="4" spans="1:6" x14ac:dyDescent="0.15">
      <c r="B4" s="147"/>
      <c r="C4" s="377" t="s">
        <v>270</v>
      </c>
      <c r="D4" s="377"/>
      <c r="E4" s="377" t="s">
        <v>271</v>
      </c>
    </row>
    <row r="5" spans="1:6" x14ac:dyDescent="0.15">
      <c r="B5" s="149"/>
      <c r="C5" s="150" t="s">
        <v>272</v>
      </c>
      <c r="D5" s="150" t="s">
        <v>273</v>
      </c>
      <c r="E5" s="377"/>
    </row>
    <row r="6" spans="1:6" x14ac:dyDescent="0.15">
      <c r="A6" s="150">
        <v>1</v>
      </c>
      <c r="B6" s="152" t="s">
        <v>274</v>
      </c>
      <c r="C6" s="34"/>
      <c r="D6" s="34"/>
      <c r="E6" s="34"/>
    </row>
    <row r="7" spans="1:6" x14ac:dyDescent="0.15">
      <c r="A7" s="150">
        <v>2</v>
      </c>
      <c r="B7" s="153" t="s">
        <v>275</v>
      </c>
      <c r="C7" s="34"/>
      <c r="D7" s="34"/>
      <c r="E7" s="34"/>
    </row>
    <row r="8" spans="1:6" x14ac:dyDescent="0.15">
      <c r="A8" s="150">
        <v>3</v>
      </c>
      <c r="B8" s="153" t="s">
        <v>276</v>
      </c>
      <c r="C8" s="34"/>
      <c r="D8" s="34"/>
      <c r="E8" s="34"/>
    </row>
    <row r="9" spans="1:6" x14ac:dyDescent="0.15">
      <c r="A9" s="150">
        <v>4</v>
      </c>
      <c r="B9" s="153" t="s">
        <v>277</v>
      </c>
      <c r="C9" s="34"/>
      <c r="D9" s="34"/>
      <c r="E9" s="34"/>
    </row>
    <row r="10" spans="1:6" x14ac:dyDescent="0.15">
      <c r="A10" s="150">
        <v>5</v>
      </c>
      <c r="B10" s="153" t="s">
        <v>278</v>
      </c>
      <c r="C10" s="34"/>
      <c r="D10" s="34"/>
      <c r="E10" s="34"/>
    </row>
    <row r="11" spans="1:6" x14ac:dyDescent="0.15">
      <c r="A11" s="150">
        <v>6</v>
      </c>
      <c r="B11" s="153" t="s">
        <v>279</v>
      </c>
      <c r="C11" s="34"/>
      <c r="D11" s="34"/>
      <c r="E11" s="34"/>
    </row>
    <row r="12" spans="1:6" x14ac:dyDescent="0.15">
      <c r="A12" s="150">
        <v>7</v>
      </c>
      <c r="B12" s="154" t="s">
        <v>280</v>
      </c>
      <c r="C12" s="34"/>
      <c r="D12" s="34"/>
      <c r="E12" s="34"/>
    </row>
    <row r="13" spans="1:6" x14ac:dyDescent="0.15">
      <c r="A13" s="150">
        <v>8</v>
      </c>
      <c r="B13" s="154" t="s">
        <v>281</v>
      </c>
      <c r="C13" s="34"/>
      <c r="D13" s="34"/>
      <c r="E13" s="34"/>
    </row>
    <row r="14" spans="1:6" x14ac:dyDescent="0.15">
      <c r="A14" s="150">
        <v>9</v>
      </c>
      <c r="B14" s="155" t="s">
        <v>282</v>
      </c>
      <c r="C14" s="34"/>
      <c r="D14" s="34"/>
      <c r="E14" s="34"/>
    </row>
    <row r="15" spans="1:6" x14ac:dyDescent="0.15">
      <c r="A15" s="150">
        <v>10</v>
      </c>
      <c r="B15" s="155" t="s">
        <v>283</v>
      </c>
      <c r="C15" s="34"/>
      <c r="D15" s="34"/>
      <c r="E15" s="34"/>
    </row>
    <row r="17" spans="2:2" x14ac:dyDescent="0.15">
      <c r="B17" s="12" t="s">
        <v>284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394</v>
      </c>
      <c r="B1" s="31" t="s">
        <v>451</v>
      </c>
      <c r="D1" s="179">
        <v>43281</v>
      </c>
    </row>
    <row r="2" spans="1:5" x14ac:dyDescent="0.15">
      <c r="A2" s="31"/>
      <c r="E2" s="173" t="s">
        <v>421</v>
      </c>
    </row>
    <row r="3" spans="1:5" x14ac:dyDescent="0.15">
      <c r="A3" s="146"/>
      <c r="B3" s="147"/>
      <c r="C3" s="150" t="s">
        <v>0</v>
      </c>
      <c r="D3" s="150" t="s">
        <v>1</v>
      </c>
    </row>
    <row r="4" spans="1:5" x14ac:dyDescent="0.15">
      <c r="A4" s="148"/>
      <c r="B4" s="149"/>
      <c r="C4" s="150" t="s">
        <v>285</v>
      </c>
      <c r="D4" s="150" t="s">
        <v>286</v>
      </c>
    </row>
    <row r="5" spans="1:5" x14ac:dyDescent="0.15">
      <c r="A5" s="150">
        <v>1</v>
      </c>
      <c r="B5" s="144" t="s">
        <v>402</v>
      </c>
      <c r="C5" s="156"/>
      <c r="D5" s="144"/>
    </row>
    <row r="6" spans="1:5" x14ac:dyDescent="0.15">
      <c r="A6" s="150">
        <v>2</v>
      </c>
      <c r="B6" s="144" t="s">
        <v>404</v>
      </c>
      <c r="C6" s="144"/>
      <c r="D6" s="144"/>
    </row>
    <row r="7" spans="1:5" x14ac:dyDescent="0.15">
      <c r="A7" s="150">
        <v>3</v>
      </c>
      <c r="B7" s="144" t="s">
        <v>396</v>
      </c>
      <c r="C7" s="144"/>
      <c r="D7" s="144"/>
    </row>
    <row r="8" spans="1:5" x14ac:dyDescent="0.15">
      <c r="A8" s="150">
        <v>4</v>
      </c>
      <c r="B8" s="144" t="s">
        <v>395</v>
      </c>
      <c r="C8" s="144"/>
      <c r="D8" s="144"/>
    </row>
    <row r="9" spans="1:5" x14ac:dyDescent="0.15">
      <c r="A9" s="150">
        <v>5</v>
      </c>
      <c r="B9" s="144" t="s">
        <v>474</v>
      </c>
      <c r="C9" s="144"/>
      <c r="D9" s="144"/>
    </row>
    <row r="10" spans="1:5" x14ac:dyDescent="0.15">
      <c r="A10" s="150">
        <v>6</v>
      </c>
      <c r="B10" s="144" t="s">
        <v>475</v>
      </c>
      <c r="C10" s="144"/>
      <c r="D10" s="144"/>
    </row>
    <row r="11" spans="1:5" x14ac:dyDescent="0.15">
      <c r="A11" s="150">
        <v>7</v>
      </c>
      <c r="B11" s="144" t="s">
        <v>397</v>
      </c>
      <c r="C11" s="144"/>
      <c r="D11" s="156"/>
    </row>
    <row r="12" spans="1:5" x14ac:dyDescent="0.15">
      <c r="A12" s="150">
        <v>8</v>
      </c>
      <c r="B12" s="144" t="s">
        <v>398</v>
      </c>
      <c r="C12" s="144"/>
      <c r="D12" s="144"/>
    </row>
    <row r="13" spans="1:5" x14ac:dyDescent="0.15">
      <c r="A13" s="150">
        <v>9</v>
      </c>
      <c r="B13" s="144" t="s">
        <v>399</v>
      </c>
      <c r="C13" s="144"/>
      <c r="D13" s="144"/>
    </row>
    <row r="14" spans="1:5" x14ac:dyDescent="0.15">
      <c r="A14" s="150">
        <v>10</v>
      </c>
      <c r="B14" s="144" t="s">
        <v>400</v>
      </c>
      <c r="C14" s="156"/>
      <c r="D14" s="144"/>
    </row>
    <row r="15" spans="1:5" x14ac:dyDescent="0.15">
      <c r="A15" s="150">
        <v>11</v>
      </c>
      <c r="B15" s="144" t="s">
        <v>401</v>
      </c>
      <c r="C15" s="156"/>
      <c r="D15" s="144"/>
    </row>
    <row r="16" spans="1:5" x14ac:dyDescent="0.15">
      <c r="A16" s="150">
        <v>12</v>
      </c>
      <c r="B16" s="144" t="s">
        <v>403</v>
      </c>
      <c r="C16" s="144"/>
      <c r="D16" s="144"/>
    </row>
    <row r="17" spans="1:4" x14ac:dyDescent="0.15">
      <c r="A17" s="150">
        <v>13</v>
      </c>
      <c r="B17" s="144" t="s">
        <v>396</v>
      </c>
      <c r="C17" s="144"/>
      <c r="D17" s="144"/>
    </row>
    <row r="18" spans="1:4" x14ac:dyDescent="0.15">
      <c r="A18" s="150">
        <v>14</v>
      </c>
      <c r="B18" s="144" t="s">
        <v>395</v>
      </c>
      <c r="C18" s="144"/>
      <c r="D18" s="144"/>
    </row>
    <row r="19" spans="1:4" x14ac:dyDescent="0.15">
      <c r="A19" s="150">
        <v>15</v>
      </c>
      <c r="B19" s="144" t="s">
        <v>474</v>
      </c>
      <c r="C19" s="144"/>
      <c r="D19" s="144"/>
    </row>
    <row r="20" spans="1:4" x14ac:dyDescent="0.15">
      <c r="A20" s="150">
        <v>16</v>
      </c>
      <c r="B20" s="144" t="s">
        <v>475</v>
      </c>
      <c r="C20" s="144"/>
      <c r="D20" s="144"/>
    </row>
    <row r="21" spans="1:4" x14ac:dyDescent="0.15">
      <c r="A21" s="150">
        <v>17</v>
      </c>
      <c r="B21" s="144" t="s">
        <v>397</v>
      </c>
      <c r="C21" s="144"/>
      <c r="D21" s="156"/>
    </row>
    <row r="22" spans="1:4" x14ac:dyDescent="0.15">
      <c r="A22" s="150">
        <v>18</v>
      </c>
      <c r="B22" s="144" t="s">
        <v>398</v>
      </c>
      <c r="C22" s="144"/>
      <c r="D22" s="144"/>
    </row>
    <row r="23" spans="1:4" x14ac:dyDescent="0.15">
      <c r="A23" s="150">
        <v>19</v>
      </c>
      <c r="B23" s="144" t="s">
        <v>399</v>
      </c>
      <c r="C23" s="144"/>
      <c r="D23" s="144"/>
    </row>
    <row r="24" spans="1:4" x14ac:dyDescent="0.15">
      <c r="A24" s="150">
        <v>20</v>
      </c>
      <c r="B24" s="144" t="s">
        <v>472</v>
      </c>
      <c r="C24" s="144"/>
      <c r="D24" s="144"/>
    </row>
    <row r="26" spans="1:4" x14ac:dyDescent="0.15">
      <c r="A26" s="146"/>
      <c r="B26" s="146" t="s">
        <v>453</v>
      </c>
    </row>
    <row r="27" spans="1:4" x14ac:dyDescent="0.15">
      <c r="A27" s="146"/>
      <c r="B27" s="146"/>
    </row>
    <row r="28" spans="1:4" x14ac:dyDescent="0.15">
      <c r="A28" s="146"/>
      <c r="B28" s="146"/>
    </row>
    <row r="29" spans="1:4" x14ac:dyDescent="0.15">
      <c r="A29" s="146"/>
      <c r="B29" s="146"/>
    </row>
    <row r="30" spans="1:4" x14ac:dyDescent="0.15">
      <c r="A30" s="146"/>
      <c r="B30" s="146"/>
    </row>
    <row r="31" spans="1:4" x14ac:dyDescent="0.15">
      <c r="A31" s="146"/>
      <c r="B31" s="146"/>
    </row>
    <row r="32" spans="1:4" x14ac:dyDescent="0.15">
      <c r="A32" s="146"/>
      <c r="B32" s="146"/>
    </row>
    <row r="33" spans="1:2" x14ac:dyDescent="0.15">
      <c r="A33" s="146"/>
      <c r="B33" s="146"/>
    </row>
    <row r="34" spans="1:2" x14ac:dyDescent="0.15">
      <c r="A34" s="146"/>
      <c r="B34" s="146"/>
    </row>
    <row r="35" spans="1:2" x14ac:dyDescent="0.15">
      <c r="A35" s="146"/>
      <c r="B35" s="146"/>
    </row>
    <row r="36" spans="1:2" x14ac:dyDescent="0.15">
      <c r="A36" s="146"/>
      <c r="B36" s="146"/>
    </row>
    <row r="37" spans="1:2" x14ac:dyDescent="0.15">
      <c r="A37" s="146"/>
      <c r="B37" s="146"/>
    </row>
    <row r="38" spans="1:2" x14ac:dyDescent="0.15">
      <c r="A38" s="146"/>
      <c r="B38" s="146"/>
    </row>
    <row r="39" spans="1:2" x14ac:dyDescent="0.15">
      <c r="A39" s="146"/>
      <c r="B39" s="146"/>
    </row>
    <row r="40" spans="1:2" x14ac:dyDescent="0.15">
      <c r="A40" s="146"/>
      <c r="B40" s="146"/>
    </row>
    <row r="41" spans="1:2" x14ac:dyDescent="0.15">
      <c r="A41" s="146"/>
      <c r="B41" s="146"/>
    </row>
    <row r="42" spans="1:2" x14ac:dyDescent="0.15">
      <c r="A42" s="146"/>
      <c r="B42" s="146"/>
    </row>
    <row r="43" spans="1:2" x14ac:dyDescent="0.15">
      <c r="A43" s="146"/>
      <c r="B43" s="146"/>
    </row>
    <row r="44" spans="1:2" x14ac:dyDescent="0.15">
      <c r="A44" s="146"/>
      <c r="B44" s="146"/>
    </row>
    <row r="45" spans="1:2" x14ac:dyDescent="0.15">
      <c r="A45" s="146"/>
      <c r="B45" s="146"/>
    </row>
    <row r="46" spans="1:2" x14ac:dyDescent="0.15">
      <c r="A46" s="146"/>
      <c r="B46" s="146"/>
    </row>
    <row r="47" spans="1:2" x14ac:dyDescent="0.15">
      <c r="A47" s="146"/>
      <c r="B47" s="146"/>
    </row>
    <row r="48" spans="1:2" x14ac:dyDescent="0.15">
      <c r="A48" s="146"/>
      <c r="B48" s="146"/>
    </row>
    <row r="49" spans="1:2" x14ac:dyDescent="0.15">
      <c r="A49" s="146"/>
      <c r="B49" s="146"/>
    </row>
    <row r="50" spans="1:2" x14ac:dyDescent="0.15">
      <c r="A50" s="146"/>
      <c r="B50" s="146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9"/>
  <sheetViews>
    <sheetView workbookViewId="0">
      <selection activeCell="C3" sqref="C3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405</v>
      </c>
      <c r="B1" s="31" t="s">
        <v>733</v>
      </c>
    </row>
    <row r="2" spans="1:11" x14ac:dyDescent="0.15">
      <c r="A2" s="31"/>
      <c r="K2" s="173" t="s">
        <v>421</v>
      </c>
    </row>
    <row r="3" spans="1:11" x14ac:dyDescent="0.15">
      <c r="C3" s="179">
        <v>43281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8" t="s">
        <v>287</v>
      </c>
      <c r="D5" s="379"/>
      <c r="E5" s="380"/>
      <c r="F5" s="378" t="s">
        <v>288</v>
      </c>
      <c r="G5" s="379"/>
      <c r="H5" s="380"/>
      <c r="I5" s="378" t="s">
        <v>289</v>
      </c>
      <c r="J5" s="379"/>
      <c r="K5" s="380"/>
    </row>
    <row r="6" spans="1:11" x14ac:dyDescent="0.15">
      <c r="A6" s="148"/>
      <c r="B6" s="148"/>
      <c r="C6" s="157" t="s">
        <v>290</v>
      </c>
      <c r="D6" s="158" t="s">
        <v>291</v>
      </c>
      <c r="E6" s="159" t="s">
        <v>292</v>
      </c>
      <c r="F6" s="157" t="s">
        <v>290</v>
      </c>
      <c r="G6" s="158" t="s">
        <v>291</v>
      </c>
      <c r="H6" s="159" t="s">
        <v>292</v>
      </c>
      <c r="I6" s="158" t="s">
        <v>290</v>
      </c>
      <c r="J6" s="158" t="s">
        <v>291</v>
      </c>
      <c r="K6" s="159" t="s">
        <v>292</v>
      </c>
    </row>
    <row r="7" spans="1:11" x14ac:dyDescent="0.15">
      <c r="A7" s="59">
        <v>1</v>
      </c>
      <c r="B7" s="160" t="s">
        <v>407</v>
      </c>
      <c r="C7" s="57"/>
      <c r="D7" s="57"/>
      <c r="E7" s="57"/>
      <c r="F7" s="57"/>
      <c r="G7" s="57"/>
      <c r="H7" s="57"/>
      <c r="I7" s="57"/>
      <c r="J7" s="187"/>
      <c r="K7" s="57"/>
    </row>
    <row r="8" spans="1:11" x14ac:dyDescent="0.15">
      <c r="A8" s="150">
        <v>2</v>
      </c>
      <c r="B8" s="144" t="s">
        <v>293</v>
      </c>
      <c r="C8" s="144"/>
      <c r="D8" s="144"/>
      <c r="E8" s="144"/>
      <c r="F8" s="144"/>
      <c r="G8" s="144"/>
      <c r="H8" s="144"/>
      <c r="I8" s="144"/>
      <c r="J8" s="151"/>
      <c r="K8" s="144"/>
    </row>
    <row r="9" spans="1:11" x14ac:dyDescent="0.15">
      <c r="A9" s="150">
        <v>3</v>
      </c>
      <c r="B9" s="144" t="s">
        <v>294</v>
      </c>
      <c r="C9" s="144"/>
      <c r="D9" s="144"/>
      <c r="E9" s="144"/>
      <c r="F9" s="144"/>
      <c r="G9" s="144"/>
      <c r="H9" s="144"/>
      <c r="I9" s="144"/>
      <c r="J9" s="151"/>
      <c r="K9" s="144"/>
    </row>
    <row r="10" spans="1:11" x14ac:dyDescent="0.15">
      <c r="A10" s="150">
        <v>4</v>
      </c>
      <c r="B10" s="144" t="s">
        <v>295</v>
      </c>
      <c r="C10" s="144"/>
      <c r="D10" s="144"/>
      <c r="E10" s="144"/>
      <c r="F10" s="144"/>
      <c r="G10" s="144"/>
      <c r="H10" s="144"/>
      <c r="I10" s="144"/>
      <c r="J10" s="151"/>
      <c r="K10" s="144"/>
    </row>
    <row r="11" spans="1:11" x14ac:dyDescent="0.15">
      <c r="A11" s="150">
        <v>5</v>
      </c>
      <c r="B11" s="144" t="s">
        <v>296</v>
      </c>
      <c r="C11" s="144"/>
      <c r="D11" s="144"/>
      <c r="E11" s="144"/>
      <c r="F11" s="144"/>
      <c r="G11" s="144"/>
      <c r="H11" s="144"/>
      <c r="I11" s="144"/>
      <c r="J11" s="151"/>
      <c r="K11" s="144"/>
    </row>
    <row r="12" spans="1:11" x14ac:dyDescent="0.15">
      <c r="A12" s="161">
        <v>6</v>
      </c>
      <c r="B12" s="162" t="s">
        <v>406</v>
      </c>
      <c r="C12" s="152"/>
      <c r="D12" s="152"/>
      <c r="E12" s="152"/>
      <c r="F12" s="152"/>
      <c r="G12" s="152"/>
      <c r="H12" s="152"/>
      <c r="I12" s="152"/>
      <c r="J12" s="151"/>
      <c r="K12" s="151"/>
    </row>
    <row r="13" spans="1:11" x14ac:dyDescent="0.15">
      <c r="A13" s="150">
        <v>7</v>
      </c>
      <c r="B13" s="144" t="s">
        <v>297</v>
      </c>
      <c r="C13" s="144"/>
      <c r="D13" s="144"/>
      <c r="E13" s="144"/>
      <c r="F13" s="144"/>
      <c r="G13" s="144"/>
      <c r="H13" s="144"/>
      <c r="I13" s="144"/>
      <c r="J13" s="151"/>
      <c r="K13" s="144"/>
    </row>
    <row r="14" spans="1:11" x14ac:dyDescent="0.15">
      <c r="A14" s="150">
        <v>8</v>
      </c>
      <c r="B14" s="144" t="s">
        <v>298</v>
      </c>
      <c r="C14" s="144"/>
      <c r="D14" s="144"/>
      <c r="E14" s="144"/>
      <c r="F14" s="144"/>
      <c r="G14" s="144"/>
      <c r="H14" s="144"/>
      <c r="I14" s="144"/>
      <c r="J14" s="151"/>
      <c r="K14" s="144"/>
    </row>
    <row r="15" spans="1:11" x14ac:dyDescent="0.15">
      <c r="A15" s="150">
        <v>9</v>
      </c>
      <c r="B15" s="144" t="s">
        <v>299</v>
      </c>
      <c r="C15" s="144"/>
      <c r="D15" s="144"/>
      <c r="E15" s="144"/>
      <c r="F15" s="144"/>
      <c r="G15" s="144"/>
      <c r="H15" s="144"/>
      <c r="I15" s="144"/>
      <c r="J15" s="151"/>
      <c r="K15" s="144"/>
    </row>
    <row r="16" spans="1:11" x14ac:dyDescent="0.15">
      <c r="A16" s="150">
        <v>10</v>
      </c>
      <c r="B16" s="144" t="s">
        <v>300</v>
      </c>
      <c r="C16" s="144"/>
      <c r="D16" s="144"/>
      <c r="E16" s="144"/>
      <c r="F16" s="144"/>
      <c r="G16" s="144"/>
      <c r="H16" s="144"/>
      <c r="I16" s="144"/>
      <c r="J16" s="151"/>
      <c r="K16" s="151"/>
    </row>
    <row r="17" spans="1:11" x14ac:dyDescent="0.15">
      <c r="A17" s="150">
        <v>11</v>
      </c>
      <c r="B17" s="144" t="s">
        <v>296</v>
      </c>
      <c r="C17" s="144"/>
      <c r="D17" s="144"/>
      <c r="E17" s="144"/>
      <c r="F17" s="144"/>
      <c r="G17" s="144"/>
      <c r="H17" s="144"/>
      <c r="I17" s="144"/>
      <c r="J17" s="151"/>
      <c r="K17" s="144"/>
    </row>
    <row r="18" spans="1:11" x14ac:dyDescent="0.15">
      <c r="J18" s="189">
        <f>+J7+J16</f>
        <v>0</v>
      </c>
    </row>
    <row r="19" spans="1:11" x14ac:dyDescent="0.15">
      <c r="B19" s="12" t="s">
        <v>763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31" t="s">
        <v>408</v>
      </c>
      <c r="B1" s="31" t="s">
        <v>734</v>
      </c>
      <c r="J1" s="381">
        <v>43281</v>
      </c>
      <c r="K1" s="381"/>
    </row>
    <row r="2" spans="1:11" x14ac:dyDescent="0.15">
      <c r="K2" s="173" t="s">
        <v>421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8" t="s">
        <v>287</v>
      </c>
      <c r="D5" s="379"/>
      <c r="E5" s="380"/>
      <c r="F5" s="378" t="s">
        <v>288</v>
      </c>
      <c r="G5" s="379"/>
      <c r="H5" s="380"/>
      <c r="I5" s="378" t="s">
        <v>289</v>
      </c>
      <c r="J5" s="379"/>
      <c r="K5" s="380"/>
    </row>
    <row r="6" spans="1:11" x14ac:dyDescent="0.15">
      <c r="A6" s="148"/>
      <c r="B6" s="148"/>
      <c r="C6" s="157" t="s">
        <v>290</v>
      </c>
      <c r="D6" s="158" t="s">
        <v>291</v>
      </c>
      <c r="E6" s="159" t="s">
        <v>292</v>
      </c>
      <c r="F6" s="157" t="s">
        <v>290</v>
      </c>
      <c r="G6" s="158" t="s">
        <v>291</v>
      </c>
      <c r="H6" s="159" t="s">
        <v>292</v>
      </c>
      <c r="I6" s="158" t="s">
        <v>290</v>
      </c>
      <c r="J6" s="158" t="s">
        <v>291</v>
      </c>
      <c r="K6" s="159" t="s">
        <v>292</v>
      </c>
    </row>
    <row r="7" spans="1:11" x14ac:dyDescent="0.15">
      <c r="A7" s="59">
        <v>1</v>
      </c>
      <c r="B7" s="160" t="s">
        <v>407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x14ac:dyDescent="0.15">
      <c r="A8" s="150">
        <v>2</v>
      </c>
      <c r="B8" s="144" t="s">
        <v>293</v>
      </c>
      <c r="C8" s="144"/>
      <c r="D8" s="144"/>
      <c r="E8" s="144"/>
      <c r="F8" s="144"/>
      <c r="G8" s="144"/>
      <c r="H8" s="144"/>
      <c r="I8" s="144"/>
      <c r="J8" s="144"/>
      <c r="K8" s="144"/>
    </row>
    <row r="9" spans="1:11" x14ac:dyDescent="0.15">
      <c r="A9" s="150">
        <v>3</v>
      </c>
      <c r="B9" s="144" t="s">
        <v>294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1:11" x14ac:dyDescent="0.15">
      <c r="A10" s="150">
        <v>4</v>
      </c>
      <c r="B10" s="144" t="s">
        <v>295</v>
      </c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x14ac:dyDescent="0.15">
      <c r="A11" s="150">
        <v>5</v>
      </c>
      <c r="B11" s="144" t="s">
        <v>296</v>
      </c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x14ac:dyDescent="0.15">
      <c r="A12" s="161">
        <v>6</v>
      </c>
      <c r="B12" s="162" t="s">
        <v>406</v>
      </c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x14ac:dyDescent="0.15">
      <c r="A13" s="150">
        <v>7</v>
      </c>
      <c r="B13" s="144" t="s">
        <v>297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 x14ac:dyDescent="0.15">
      <c r="A14" s="150">
        <v>8</v>
      </c>
      <c r="B14" s="144" t="s">
        <v>298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x14ac:dyDescent="0.15">
      <c r="A15" s="150">
        <v>9</v>
      </c>
      <c r="B15" s="144" t="s">
        <v>299</v>
      </c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1" x14ac:dyDescent="0.15">
      <c r="A16" s="150">
        <v>10</v>
      </c>
      <c r="B16" s="144" t="s">
        <v>300</v>
      </c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1" x14ac:dyDescent="0.15">
      <c r="A17" s="150">
        <v>11</v>
      </c>
      <c r="B17" s="144" t="s">
        <v>296</v>
      </c>
      <c r="C17" s="144"/>
      <c r="D17" s="144"/>
      <c r="E17" s="144"/>
      <c r="F17" s="144"/>
      <c r="G17" s="144"/>
      <c r="H17" s="144"/>
      <c r="I17" s="144"/>
      <c r="J17" s="144"/>
      <c r="K17" s="144"/>
    </row>
    <row r="19" spans="1:11" x14ac:dyDescent="0.15">
      <c r="B19" s="12" t="s">
        <v>422</v>
      </c>
    </row>
    <row r="20" spans="1:11" x14ac:dyDescent="0.15">
      <c r="B20" s="12" t="s">
        <v>423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S1" sqref="S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31" t="s">
        <v>409</v>
      </c>
      <c r="B1" s="31" t="s">
        <v>735</v>
      </c>
      <c r="S1" s="179">
        <v>43281</v>
      </c>
    </row>
    <row r="2" spans="1:19" x14ac:dyDescent="0.15">
      <c r="M2" s="173" t="s">
        <v>421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301</v>
      </c>
      <c r="Q4" s="150" t="s">
        <v>302</v>
      </c>
      <c r="R4" s="150" t="s">
        <v>303</v>
      </c>
      <c r="S4" s="150" t="s">
        <v>304</v>
      </c>
    </row>
    <row r="5" spans="1:19" x14ac:dyDescent="0.15">
      <c r="A5" s="146"/>
      <c r="B5" s="147"/>
      <c r="C5" s="377" t="s">
        <v>305</v>
      </c>
      <c r="D5" s="377"/>
      <c r="E5" s="377"/>
      <c r="F5" s="377"/>
      <c r="G5" s="377"/>
      <c r="H5" s="377" t="s">
        <v>306</v>
      </c>
      <c r="I5" s="377"/>
      <c r="J5" s="377"/>
      <c r="K5" s="377"/>
      <c r="L5" s="377" t="s">
        <v>307</v>
      </c>
      <c r="M5" s="377"/>
      <c r="N5" s="377"/>
      <c r="O5" s="377"/>
      <c r="P5" s="377" t="s">
        <v>308</v>
      </c>
      <c r="Q5" s="377"/>
      <c r="R5" s="377"/>
      <c r="S5" s="377"/>
    </row>
    <row r="6" spans="1:19" ht="21" x14ac:dyDescent="0.15">
      <c r="A6" s="148"/>
      <c r="B6" s="149"/>
      <c r="C6" s="165" t="s">
        <v>309</v>
      </c>
      <c r="D6" s="165" t="s">
        <v>310</v>
      </c>
      <c r="E6" s="165" t="s">
        <v>311</v>
      </c>
      <c r="F6" s="165" t="s">
        <v>312</v>
      </c>
      <c r="G6" s="166">
        <v>12.5</v>
      </c>
      <c r="H6" s="165" t="s">
        <v>313</v>
      </c>
      <c r="I6" s="165" t="s">
        <v>314</v>
      </c>
      <c r="J6" s="165" t="s">
        <v>315</v>
      </c>
      <c r="K6" s="166">
        <v>12.5</v>
      </c>
      <c r="L6" s="165" t="s">
        <v>313</v>
      </c>
      <c r="M6" s="165" t="s">
        <v>314</v>
      </c>
      <c r="N6" s="165" t="s">
        <v>315</v>
      </c>
      <c r="O6" s="166">
        <v>12.5</v>
      </c>
      <c r="P6" s="165" t="s">
        <v>313</v>
      </c>
      <c r="Q6" s="165" t="s">
        <v>314</v>
      </c>
      <c r="R6" s="165" t="s">
        <v>315</v>
      </c>
      <c r="S6" s="166">
        <v>12.5</v>
      </c>
    </row>
    <row r="7" spans="1:19" x14ac:dyDescent="0.15">
      <c r="A7" s="150">
        <v>1</v>
      </c>
      <c r="B7" s="152" t="s">
        <v>316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x14ac:dyDescent="0.15">
      <c r="A8" s="150">
        <v>2</v>
      </c>
      <c r="B8" s="152" t="s">
        <v>317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318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319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320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321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323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324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19" x14ac:dyDescent="0.15">
      <c r="A16" s="150">
        <v>10</v>
      </c>
      <c r="B16" s="163" t="s">
        <v>318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s="146" customFormat="1" x14ac:dyDescent="0.15">
      <c r="A17" s="150">
        <v>11</v>
      </c>
      <c r="B17" s="164" t="s">
        <v>319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x14ac:dyDescent="0.15">
      <c r="A18" s="150">
        <v>12</v>
      </c>
      <c r="B18" s="153" t="s">
        <v>320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x14ac:dyDescent="0.15">
      <c r="A19" s="150">
        <v>13</v>
      </c>
      <c r="B19" s="163" t="s">
        <v>321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323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B23" s="190" t="s">
        <v>473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R8" sqref="R8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31" t="s">
        <v>410</v>
      </c>
      <c r="B1" s="31" t="s">
        <v>736</v>
      </c>
      <c r="R1" s="381">
        <v>43100</v>
      </c>
      <c r="S1" s="381"/>
    </row>
    <row r="2" spans="1:19" x14ac:dyDescent="0.15">
      <c r="A2" s="31"/>
      <c r="M2" s="173" t="s">
        <v>421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301</v>
      </c>
      <c r="Q4" s="150" t="s">
        <v>302</v>
      </c>
      <c r="R4" s="150" t="s">
        <v>303</v>
      </c>
      <c r="S4" s="150" t="s">
        <v>304</v>
      </c>
    </row>
    <row r="5" spans="1:19" x14ac:dyDescent="0.15">
      <c r="A5" s="146"/>
      <c r="B5" s="147"/>
      <c r="C5" s="377" t="s">
        <v>305</v>
      </c>
      <c r="D5" s="377"/>
      <c r="E5" s="377"/>
      <c r="F5" s="377"/>
      <c r="G5" s="377"/>
      <c r="H5" s="377" t="s">
        <v>306</v>
      </c>
      <c r="I5" s="377"/>
      <c r="J5" s="377"/>
      <c r="K5" s="377"/>
      <c r="L5" s="377" t="s">
        <v>307</v>
      </c>
      <c r="M5" s="377"/>
      <c r="N5" s="377"/>
      <c r="O5" s="377"/>
      <c r="P5" s="377" t="s">
        <v>308</v>
      </c>
      <c r="Q5" s="377"/>
      <c r="R5" s="377"/>
      <c r="S5" s="377"/>
    </row>
    <row r="6" spans="1:19" ht="21" x14ac:dyDescent="0.15">
      <c r="A6" s="148"/>
      <c r="B6" s="149"/>
      <c r="C6" s="165" t="s">
        <v>309</v>
      </c>
      <c r="D6" s="165" t="s">
        <v>310</v>
      </c>
      <c r="E6" s="165" t="s">
        <v>311</v>
      </c>
      <c r="F6" s="165" t="s">
        <v>312</v>
      </c>
      <c r="G6" s="166">
        <v>12.5</v>
      </c>
      <c r="H6" s="165" t="s">
        <v>313</v>
      </c>
      <c r="I6" s="165" t="s">
        <v>314</v>
      </c>
      <c r="J6" s="165" t="s">
        <v>315</v>
      </c>
      <c r="K6" s="166">
        <v>12.5</v>
      </c>
      <c r="L6" s="165" t="s">
        <v>313</v>
      </c>
      <c r="M6" s="165" t="s">
        <v>314</v>
      </c>
      <c r="N6" s="165" t="s">
        <v>315</v>
      </c>
      <c r="O6" s="166">
        <v>12.5</v>
      </c>
      <c r="P6" s="165" t="s">
        <v>313</v>
      </c>
      <c r="Q6" s="165" t="s">
        <v>314</v>
      </c>
      <c r="R6" s="165" t="s">
        <v>315</v>
      </c>
      <c r="S6" s="166">
        <v>12.5</v>
      </c>
    </row>
    <row r="7" spans="1:19" x14ac:dyDescent="0.15">
      <c r="A7" s="150">
        <v>1</v>
      </c>
      <c r="B7" s="152" t="s">
        <v>316</v>
      </c>
      <c r="C7" s="152"/>
      <c r="D7" s="188"/>
      <c r="E7" s="188"/>
      <c r="F7" s="152"/>
      <c r="G7" s="152"/>
      <c r="H7" s="152"/>
      <c r="I7" s="188"/>
      <c r="J7" s="152"/>
      <c r="K7" s="152"/>
      <c r="L7" s="152"/>
      <c r="M7" s="152"/>
      <c r="N7" s="188">
        <v>0</v>
      </c>
      <c r="O7" s="152"/>
      <c r="P7" s="152"/>
      <c r="Q7" s="152"/>
      <c r="R7" s="188">
        <v>0</v>
      </c>
      <c r="S7" s="152"/>
    </row>
    <row r="8" spans="1:19" x14ac:dyDescent="0.15">
      <c r="A8" s="150">
        <v>2</v>
      </c>
      <c r="B8" s="152" t="s">
        <v>317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>
        <v>0</v>
      </c>
      <c r="O8" s="152"/>
      <c r="P8" s="152"/>
      <c r="Q8" s="152"/>
      <c r="R8" s="152">
        <v>0</v>
      </c>
      <c r="S8" s="152"/>
    </row>
    <row r="9" spans="1:19" x14ac:dyDescent="0.15">
      <c r="A9" s="150">
        <v>3</v>
      </c>
      <c r="B9" s="163" t="s">
        <v>318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319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320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321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323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324</v>
      </c>
      <c r="C15" s="152"/>
      <c r="D15" s="188"/>
      <c r="E15" s="188"/>
      <c r="F15" s="152"/>
      <c r="G15" s="152"/>
      <c r="H15" s="152"/>
      <c r="I15" s="188"/>
      <c r="J15" s="152"/>
      <c r="K15" s="152"/>
      <c r="L15" s="152"/>
      <c r="M15" s="152"/>
      <c r="N15" s="188">
        <v>0</v>
      </c>
      <c r="O15" s="152"/>
      <c r="P15" s="152"/>
      <c r="Q15" s="152"/>
      <c r="R15" s="188">
        <v>0</v>
      </c>
      <c r="S15" s="152"/>
    </row>
    <row r="16" spans="1:19" x14ac:dyDescent="0.15">
      <c r="A16" s="150">
        <v>10</v>
      </c>
      <c r="B16" s="163" t="s">
        <v>318</v>
      </c>
      <c r="C16" s="144"/>
      <c r="D16" s="151"/>
      <c r="E16" s="151"/>
      <c r="F16" s="144"/>
      <c r="G16" s="144"/>
      <c r="H16" s="144"/>
      <c r="I16" s="15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15">
      <c r="A17" s="150">
        <v>11</v>
      </c>
      <c r="B17" s="164" t="s">
        <v>319</v>
      </c>
      <c r="C17" s="144"/>
      <c r="D17" s="151"/>
      <c r="E17" s="151"/>
      <c r="F17" s="144"/>
      <c r="G17" s="144"/>
      <c r="H17" s="144"/>
      <c r="I17" s="151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s="146" customFormat="1" x14ac:dyDescent="0.15">
      <c r="A18" s="150">
        <v>12</v>
      </c>
      <c r="B18" s="153" t="s">
        <v>320</v>
      </c>
      <c r="C18" s="144"/>
      <c r="D18" s="151"/>
      <c r="E18" s="151"/>
      <c r="F18" s="144"/>
      <c r="G18" s="144"/>
      <c r="H18" s="144"/>
      <c r="I18" s="151"/>
      <c r="J18" s="144"/>
      <c r="K18" s="144"/>
      <c r="L18" s="144"/>
      <c r="M18" s="144"/>
      <c r="N18" s="188"/>
      <c r="O18" s="144"/>
      <c r="P18" s="144"/>
      <c r="Q18" s="144"/>
      <c r="R18" s="188"/>
      <c r="S18" s="144"/>
    </row>
    <row r="19" spans="1:19" x14ac:dyDescent="0.15">
      <c r="A19" s="150">
        <v>13</v>
      </c>
      <c r="B19" s="163" t="s">
        <v>321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322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323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A23" s="12" t="s">
        <v>762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D43"/>
  <sheetViews>
    <sheetView workbookViewId="0">
      <selection activeCell="B34" sqref="B34:B41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08" t="s">
        <v>413</v>
      </c>
    </row>
    <row r="2" spans="1:4" ht="15" x14ac:dyDescent="0.25">
      <c r="A2" s="223" t="s">
        <v>707</v>
      </c>
      <c r="B2" s="238">
        <f>+Innhold!D2</f>
        <v>43281</v>
      </c>
      <c r="D2" s="173" t="s">
        <v>421</v>
      </c>
    </row>
    <row r="3" spans="1:4" x14ac:dyDescent="0.2">
      <c r="A3" s="224" t="s">
        <v>708</v>
      </c>
      <c r="B3" s="186"/>
    </row>
    <row r="4" spans="1:4" x14ac:dyDescent="0.2">
      <c r="A4" s="225" t="s">
        <v>28</v>
      </c>
      <c r="B4" s="225" t="s">
        <v>709</v>
      </c>
      <c r="C4" s="225" t="s">
        <v>710</v>
      </c>
    </row>
    <row r="5" spans="1:4" x14ac:dyDescent="0.2">
      <c r="A5" s="209" t="s">
        <v>32</v>
      </c>
      <c r="B5" s="261">
        <v>565.5</v>
      </c>
      <c r="C5" s="210"/>
    </row>
    <row r="6" spans="1:4" x14ac:dyDescent="0.2">
      <c r="A6" s="209" t="s">
        <v>33</v>
      </c>
      <c r="B6" s="261">
        <v>60.9</v>
      </c>
      <c r="C6" s="210"/>
    </row>
    <row r="7" spans="1:4" x14ac:dyDescent="0.2">
      <c r="A7" s="209" t="s">
        <v>34</v>
      </c>
      <c r="B7" s="261">
        <v>32181.4</v>
      </c>
      <c r="C7" s="210"/>
    </row>
    <row r="8" spans="1:4" x14ac:dyDescent="0.2">
      <c r="A8" s="209" t="s">
        <v>711</v>
      </c>
      <c r="B8" s="261">
        <v>4813.3</v>
      </c>
      <c r="C8" s="210" t="s">
        <v>199</v>
      </c>
    </row>
    <row r="9" spans="1:4" x14ac:dyDescent="0.2">
      <c r="A9" s="209" t="s">
        <v>712</v>
      </c>
      <c r="B9" s="261">
        <v>547.79999999999995</v>
      </c>
      <c r="C9" s="210" t="s">
        <v>200</v>
      </c>
    </row>
    <row r="10" spans="1:4" x14ac:dyDescent="0.2">
      <c r="A10" s="209" t="s">
        <v>37</v>
      </c>
      <c r="B10" s="261">
        <v>257.89999999999998</v>
      </c>
      <c r="C10" s="210" t="s">
        <v>201</v>
      </c>
    </row>
    <row r="11" spans="1:4" x14ac:dyDescent="0.2">
      <c r="A11" s="209" t="s">
        <v>38</v>
      </c>
      <c r="B11" s="261">
        <v>0</v>
      </c>
      <c r="C11" s="210"/>
    </row>
    <row r="12" spans="1:4" x14ac:dyDescent="0.2">
      <c r="A12" s="209" t="s">
        <v>713</v>
      </c>
      <c r="B12" s="261">
        <v>0</v>
      </c>
      <c r="C12" s="210"/>
    </row>
    <row r="13" spans="1:4" x14ac:dyDescent="0.2">
      <c r="A13" s="209" t="s">
        <v>714</v>
      </c>
      <c r="B13" s="261">
        <v>0</v>
      </c>
      <c r="C13" s="210" t="s">
        <v>203</v>
      </c>
    </row>
    <row r="14" spans="1:4" x14ac:dyDescent="0.2">
      <c r="A14" s="209" t="s">
        <v>39</v>
      </c>
      <c r="B14" s="261">
        <v>60.4</v>
      </c>
      <c r="C14" s="210"/>
    </row>
    <row r="15" spans="1:4" x14ac:dyDescent="0.2">
      <c r="A15" s="209" t="s">
        <v>40</v>
      </c>
      <c r="B15" s="261">
        <v>128.69999999999999</v>
      </c>
      <c r="C15" s="210"/>
    </row>
    <row r="16" spans="1:4" x14ac:dyDescent="0.2">
      <c r="A16" s="226" t="s">
        <v>715</v>
      </c>
      <c r="B16" s="262">
        <v>116.29999999999998</v>
      </c>
      <c r="C16" s="210"/>
    </row>
    <row r="17" spans="1:3" x14ac:dyDescent="0.2">
      <c r="A17" s="226" t="s">
        <v>716</v>
      </c>
      <c r="B17" s="262">
        <v>12.4</v>
      </c>
      <c r="C17" s="210" t="s">
        <v>6</v>
      </c>
    </row>
    <row r="18" spans="1:3" x14ac:dyDescent="0.2">
      <c r="A18" s="209" t="s">
        <v>41</v>
      </c>
      <c r="B18" s="261">
        <v>91.7</v>
      </c>
      <c r="C18" s="210"/>
    </row>
    <row r="19" spans="1:3" x14ac:dyDescent="0.2">
      <c r="A19" s="209" t="s">
        <v>42</v>
      </c>
      <c r="B19" s="261">
        <v>24.3</v>
      </c>
      <c r="C19" s="210"/>
    </row>
    <row r="20" spans="1:3" x14ac:dyDescent="0.2">
      <c r="A20" s="227" t="s">
        <v>30</v>
      </c>
      <c r="B20" s="263">
        <f>B5+B6+B7+B8+B9+B10+B11+B12+B13+B14+B15+B18+B19</f>
        <v>38731.900000000009</v>
      </c>
      <c r="C20" s="228"/>
    </row>
    <row r="21" spans="1:3" x14ac:dyDescent="0.2">
      <c r="A21" s="225" t="s">
        <v>29</v>
      </c>
      <c r="B21" s="229"/>
      <c r="C21" s="230"/>
    </row>
    <row r="22" spans="1:3" x14ac:dyDescent="0.2">
      <c r="A22" s="209" t="s">
        <v>43</v>
      </c>
      <c r="B22" s="261">
        <v>300.3</v>
      </c>
      <c r="C22" s="210"/>
    </row>
    <row r="23" spans="1:3" x14ac:dyDescent="0.2">
      <c r="A23" s="209" t="s">
        <v>44</v>
      </c>
      <c r="B23" s="261">
        <v>14268.2</v>
      </c>
      <c r="C23" s="210"/>
    </row>
    <row r="24" spans="1:3" x14ac:dyDescent="0.2">
      <c r="A24" s="209" t="s">
        <v>37</v>
      </c>
      <c r="B24" s="261">
        <v>46.6</v>
      </c>
      <c r="C24" s="210" t="s">
        <v>202</v>
      </c>
    </row>
    <row r="25" spans="1:3" x14ac:dyDescent="0.2">
      <c r="A25" s="209" t="s">
        <v>45</v>
      </c>
      <c r="B25" s="261">
        <v>19684</v>
      </c>
      <c r="C25" s="210"/>
    </row>
    <row r="26" spans="1:3" x14ac:dyDescent="0.2">
      <c r="A26" s="209" t="s">
        <v>47</v>
      </c>
      <c r="B26" s="261">
        <v>197.3</v>
      </c>
      <c r="C26" s="210"/>
    </row>
    <row r="27" spans="1:3" x14ac:dyDescent="0.2">
      <c r="A27" s="209" t="s">
        <v>48</v>
      </c>
      <c r="B27" s="261">
        <v>37.700000000000003</v>
      </c>
      <c r="C27" s="210"/>
    </row>
    <row r="28" spans="1:3" x14ac:dyDescent="0.2">
      <c r="A28" s="209" t="s">
        <v>49</v>
      </c>
      <c r="B28" s="261">
        <v>69.2</v>
      </c>
      <c r="C28" s="210"/>
    </row>
    <row r="29" spans="1:3" x14ac:dyDescent="0.2">
      <c r="A29" s="209" t="s">
        <v>50</v>
      </c>
      <c r="B29" s="261">
        <v>9.8000000000000007</v>
      </c>
      <c r="C29" s="210"/>
    </row>
    <row r="30" spans="1:3" x14ac:dyDescent="0.2">
      <c r="A30" s="209" t="s">
        <v>51</v>
      </c>
      <c r="B30" s="261">
        <v>351</v>
      </c>
      <c r="C30" s="210"/>
    </row>
    <row r="31" spans="1:3" x14ac:dyDescent="0.2">
      <c r="A31" s="226" t="s">
        <v>717</v>
      </c>
      <c r="B31" s="262">
        <v>349.6</v>
      </c>
      <c r="C31" s="210" t="s">
        <v>8</v>
      </c>
    </row>
    <row r="32" spans="1:3" x14ac:dyDescent="0.2">
      <c r="A32" s="226" t="s">
        <v>718</v>
      </c>
      <c r="B32" s="262">
        <v>1.4</v>
      </c>
      <c r="C32" s="210"/>
    </row>
    <row r="33" spans="1:3" x14ac:dyDescent="0.2">
      <c r="A33" s="227" t="s">
        <v>31</v>
      </c>
      <c r="B33" s="263">
        <f>B22+B23+B24+B25+B26+B27+B28+B29+B30</f>
        <v>34964.1</v>
      </c>
      <c r="C33" s="228"/>
    </row>
    <row r="34" spans="1:3" x14ac:dyDescent="0.2">
      <c r="A34" s="209" t="s">
        <v>719</v>
      </c>
      <c r="B34" s="261">
        <v>595.1</v>
      </c>
      <c r="C34" s="210" t="s">
        <v>0</v>
      </c>
    </row>
    <row r="35" spans="1:3" x14ac:dyDescent="0.2">
      <c r="A35" s="285" t="s">
        <v>765</v>
      </c>
      <c r="B35" s="286">
        <v>351.8</v>
      </c>
      <c r="C35" s="287" t="s">
        <v>7</v>
      </c>
    </row>
    <row r="36" spans="1:3" x14ac:dyDescent="0.2">
      <c r="A36" s="209" t="s">
        <v>720</v>
      </c>
      <c r="B36" s="261">
        <v>2640.1</v>
      </c>
      <c r="C36" s="210"/>
    </row>
    <row r="37" spans="1:3" x14ac:dyDescent="0.2">
      <c r="A37" s="231" t="s">
        <v>721</v>
      </c>
      <c r="B37" s="262">
        <v>2442.5</v>
      </c>
      <c r="C37" s="210" t="s">
        <v>1</v>
      </c>
    </row>
    <row r="38" spans="1:3" x14ac:dyDescent="0.2">
      <c r="A38" s="231" t="s">
        <v>722</v>
      </c>
      <c r="B38" s="262">
        <v>197.6</v>
      </c>
      <c r="C38" s="210" t="s">
        <v>2</v>
      </c>
    </row>
    <row r="39" spans="1:3" x14ac:dyDescent="0.2">
      <c r="A39" s="231" t="s">
        <v>723</v>
      </c>
      <c r="B39" s="262">
        <v>0</v>
      </c>
      <c r="C39" s="210" t="s">
        <v>5</v>
      </c>
    </row>
    <row r="40" spans="1:3" x14ac:dyDescent="0.2">
      <c r="A40" s="231" t="s">
        <v>724</v>
      </c>
      <c r="B40" s="262">
        <v>0</v>
      </c>
      <c r="C40" s="210"/>
    </row>
    <row r="41" spans="1:3" x14ac:dyDescent="0.2">
      <c r="A41" s="209" t="s">
        <v>725</v>
      </c>
      <c r="B41" s="261">
        <v>180.8</v>
      </c>
      <c r="C41" s="210"/>
    </row>
    <row r="42" spans="1:3" x14ac:dyDescent="0.2">
      <c r="A42" s="227" t="s">
        <v>726</v>
      </c>
      <c r="B42" s="263">
        <f>B34+B36+B41+B35</f>
        <v>3767.8</v>
      </c>
      <c r="C42" s="228"/>
    </row>
    <row r="43" spans="1:3" x14ac:dyDescent="0.2">
      <c r="A43" s="227" t="s">
        <v>727</v>
      </c>
      <c r="B43" s="263">
        <f>B33+B42</f>
        <v>38731.9</v>
      </c>
      <c r="C43" s="228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5"/>
  <sheetViews>
    <sheetView zoomScaleNormal="100" workbookViewId="0">
      <selection activeCell="F1" sqref="F1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95" t="s">
        <v>373</v>
      </c>
      <c r="B1" s="195" t="s">
        <v>478</v>
      </c>
      <c r="C1" s="196"/>
      <c r="D1" s="196"/>
      <c r="E1" s="196"/>
      <c r="F1" s="236">
        <f>+Innhold!D2</f>
        <v>43281</v>
      </c>
      <c r="G1" s="196"/>
    </row>
    <row r="2" spans="1:7" x14ac:dyDescent="0.2">
      <c r="A2" s="194"/>
      <c r="B2" s="197"/>
      <c r="C2" s="196"/>
      <c r="D2" s="196"/>
      <c r="E2" s="196"/>
      <c r="F2" s="196"/>
      <c r="G2" s="173" t="s">
        <v>421</v>
      </c>
    </row>
    <row r="3" spans="1:7" x14ac:dyDescent="0.2">
      <c r="A3" s="207">
        <v>1</v>
      </c>
      <c r="B3" s="198" t="s">
        <v>479</v>
      </c>
      <c r="C3" s="199" t="s">
        <v>480</v>
      </c>
      <c r="D3" s="199" t="s">
        <v>480</v>
      </c>
      <c r="E3" s="199" t="s">
        <v>480</v>
      </c>
      <c r="F3" s="199" t="s">
        <v>480</v>
      </c>
      <c r="G3" s="199" t="s">
        <v>480</v>
      </c>
    </row>
    <row r="4" spans="1:7" x14ac:dyDescent="0.2">
      <c r="A4" s="207">
        <v>2</v>
      </c>
      <c r="B4" s="198" t="s">
        <v>481</v>
      </c>
      <c r="C4" s="199" t="s">
        <v>482</v>
      </c>
      <c r="D4" s="199" t="s">
        <v>483</v>
      </c>
      <c r="E4" s="199" t="s">
        <v>484</v>
      </c>
      <c r="F4" s="199" t="s">
        <v>485</v>
      </c>
      <c r="G4" s="199" t="s">
        <v>766</v>
      </c>
    </row>
    <row r="5" spans="1:7" x14ac:dyDescent="0.2">
      <c r="A5" s="207">
        <v>3</v>
      </c>
      <c r="B5" s="200" t="s">
        <v>486</v>
      </c>
      <c r="C5" s="201" t="s">
        <v>487</v>
      </c>
      <c r="D5" s="201" t="s">
        <v>487</v>
      </c>
      <c r="E5" s="201" t="s">
        <v>487</v>
      </c>
      <c r="F5" s="201" t="s">
        <v>487</v>
      </c>
      <c r="G5" s="201" t="s">
        <v>487</v>
      </c>
    </row>
    <row r="6" spans="1:7" x14ac:dyDescent="0.2">
      <c r="A6" s="207"/>
      <c r="B6" s="202" t="s">
        <v>488</v>
      </c>
      <c r="C6" s="203"/>
      <c r="D6" s="203"/>
      <c r="E6" s="203"/>
      <c r="F6" s="203"/>
      <c r="G6" s="203"/>
    </row>
    <row r="7" spans="1:7" ht="21" x14ac:dyDescent="0.2">
      <c r="A7" s="207">
        <v>4</v>
      </c>
      <c r="B7" s="198" t="s">
        <v>489</v>
      </c>
      <c r="C7" s="199" t="s">
        <v>490</v>
      </c>
      <c r="D7" s="199" t="s">
        <v>491</v>
      </c>
      <c r="E7" s="199" t="s">
        <v>491</v>
      </c>
      <c r="F7" s="199" t="s">
        <v>492</v>
      </c>
      <c r="G7" s="199" t="s">
        <v>492</v>
      </c>
    </row>
    <row r="8" spans="1:7" ht="21" x14ac:dyDescent="0.2">
      <c r="A8" s="207">
        <v>5</v>
      </c>
      <c r="B8" s="198" t="s">
        <v>493</v>
      </c>
      <c r="C8" s="199" t="s">
        <v>490</v>
      </c>
      <c r="D8" s="199" t="s">
        <v>491</v>
      </c>
      <c r="E8" s="199" t="s">
        <v>491</v>
      </c>
      <c r="F8" s="199" t="s">
        <v>492</v>
      </c>
      <c r="G8" s="199" t="s">
        <v>492</v>
      </c>
    </row>
    <row r="9" spans="1:7" ht="21" x14ac:dyDescent="0.2">
      <c r="A9" s="207">
        <v>6</v>
      </c>
      <c r="B9" s="198" t="s">
        <v>494</v>
      </c>
      <c r="C9" s="199" t="s">
        <v>495</v>
      </c>
      <c r="D9" s="199" t="s">
        <v>495</v>
      </c>
      <c r="E9" s="199" t="s">
        <v>495</v>
      </c>
      <c r="F9" s="199" t="s">
        <v>495</v>
      </c>
      <c r="G9" s="199" t="s">
        <v>495</v>
      </c>
    </row>
    <row r="10" spans="1:7" ht="31.5" x14ac:dyDescent="0.2">
      <c r="A10" s="207">
        <v>7</v>
      </c>
      <c r="B10" s="198" t="s">
        <v>496</v>
      </c>
      <c r="C10" s="199" t="s">
        <v>757</v>
      </c>
      <c r="D10" s="199" t="s">
        <v>758</v>
      </c>
      <c r="E10" s="199" t="s">
        <v>758</v>
      </c>
      <c r="F10" s="199" t="s">
        <v>51</v>
      </c>
      <c r="G10" s="199" t="s">
        <v>51</v>
      </c>
    </row>
    <row r="11" spans="1:7" x14ac:dyDescent="0.2">
      <c r="A11" s="207">
        <v>8</v>
      </c>
      <c r="B11" s="198" t="s">
        <v>497</v>
      </c>
      <c r="C11" s="204">
        <v>207.3</v>
      </c>
      <c r="D11" s="288">
        <v>200</v>
      </c>
      <c r="E11" s="288">
        <v>150</v>
      </c>
      <c r="F11" s="288">
        <v>150</v>
      </c>
      <c r="G11" s="204">
        <v>199.6</v>
      </c>
    </row>
    <row r="12" spans="1:7" x14ac:dyDescent="0.2">
      <c r="A12" s="207">
        <v>9</v>
      </c>
      <c r="B12" s="198" t="s">
        <v>498</v>
      </c>
      <c r="C12" s="204" t="s">
        <v>499</v>
      </c>
      <c r="D12" s="204" t="s">
        <v>500</v>
      </c>
      <c r="E12" s="204" t="s">
        <v>501</v>
      </c>
      <c r="F12" s="204" t="s">
        <v>501</v>
      </c>
      <c r="G12" s="204" t="s">
        <v>767</v>
      </c>
    </row>
    <row r="13" spans="1:7" x14ac:dyDescent="0.2">
      <c r="A13" s="207" t="s">
        <v>502</v>
      </c>
      <c r="B13" s="198" t="s">
        <v>503</v>
      </c>
      <c r="C13" s="204" t="s">
        <v>504</v>
      </c>
      <c r="D13" s="204">
        <v>1</v>
      </c>
      <c r="E13" s="204">
        <v>1</v>
      </c>
      <c r="F13" s="204">
        <v>1</v>
      </c>
      <c r="G13" s="204">
        <v>1</v>
      </c>
    </row>
    <row r="14" spans="1:7" x14ac:dyDescent="0.2">
      <c r="A14" s="207" t="s">
        <v>505</v>
      </c>
      <c r="B14" s="198" t="s">
        <v>506</v>
      </c>
      <c r="C14" s="204" t="s">
        <v>499</v>
      </c>
      <c r="D14" s="204">
        <v>1</v>
      </c>
      <c r="E14" s="204">
        <v>1</v>
      </c>
      <c r="F14" s="204">
        <v>1</v>
      </c>
      <c r="G14" s="204">
        <v>1</v>
      </c>
    </row>
    <row r="15" spans="1:7" ht="21" x14ac:dyDescent="0.2">
      <c r="A15" s="207">
        <v>10</v>
      </c>
      <c r="B15" s="198" t="s">
        <v>507</v>
      </c>
      <c r="C15" s="199" t="s">
        <v>508</v>
      </c>
      <c r="D15" s="199" t="s">
        <v>508</v>
      </c>
      <c r="E15" s="199" t="s">
        <v>508</v>
      </c>
      <c r="F15" s="199" t="s">
        <v>509</v>
      </c>
      <c r="G15" s="199" t="s">
        <v>509</v>
      </c>
    </row>
    <row r="16" spans="1:7" x14ac:dyDescent="0.2">
      <c r="A16" s="207">
        <v>11</v>
      </c>
      <c r="B16" s="198" t="s">
        <v>510</v>
      </c>
      <c r="C16" s="205">
        <v>32499</v>
      </c>
      <c r="D16" s="205">
        <v>41571</v>
      </c>
      <c r="E16" s="205">
        <v>41908</v>
      </c>
      <c r="F16" s="205">
        <v>41571</v>
      </c>
      <c r="G16" s="205">
        <v>43147</v>
      </c>
    </row>
    <row r="17" spans="1:7" x14ac:dyDescent="0.2">
      <c r="A17" s="207">
        <v>12</v>
      </c>
      <c r="B17" s="198" t="s">
        <v>511</v>
      </c>
      <c r="C17" s="199" t="s">
        <v>499</v>
      </c>
      <c r="D17" s="199" t="s">
        <v>512</v>
      </c>
      <c r="E17" s="199" t="s">
        <v>512</v>
      </c>
      <c r="F17" s="199" t="s">
        <v>513</v>
      </c>
      <c r="G17" s="199" t="s">
        <v>513</v>
      </c>
    </row>
    <row r="18" spans="1:7" x14ac:dyDescent="0.2">
      <c r="A18" s="207">
        <v>13</v>
      </c>
      <c r="B18" s="198" t="s">
        <v>514</v>
      </c>
      <c r="C18" s="199" t="s">
        <v>499</v>
      </c>
      <c r="D18" s="199" t="s">
        <v>515</v>
      </c>
      <c r="E18" s="199" t="s">
        <v>515</v>
      </c>
      <c r="F18" s="244">
        <v>45223</v>
      </c>
      <c r="G18" s="244">
        <v>46799</v>
      </c>
    </row>
    <row r="19" spans="1:7" x14ac:dyDescent="0.2">
      <c r="A19" s="207">
        <v>14</v>
      </c>
      <c r="B19" s="198" t="s">
        <v>516</v>
      </c>
      <c r="C19" s="199" t="s">
        <v>499</v>
      </c>
      <c r="D19" s="199" t="s">
        <v>517</v>
      </c>
      <c r="E19" s="199" t="s">
        <v>517</v>
      </c>
      <c r="F19" s="199" t="s">
        <v>517</v>
      </c>
      <c r="G19" s="199" t="s">
        <v>517</v>
      </c>
    </row>
    <row r="20" spans="1:7" ht="63" x14ac:dyDescent="0.2">
      <c r="A20" s="207">
        <v>15</v>
      </c>
      <c r="B20" s="200" t="s">
        <v>518</v>
      </c>
      <c r="C20" s="199" t="s">
        <v>499</v>
      </c>
      <c r="D20" s="199" t="s">
        <v>519</v>
      </c>
      <c r="E20" s="199" t="s">
        <v>520</v>
      </c>
      <c r="F20" s="199" t="s">
        <v>519</v>
      </c>
      <c r="G20" s="199" t="s">
        <v>768</v>
      </c>
    </row>
    <row r="21" spans="1:7" ht="52.5" x14ac:dyDescent="0.2">
      <c r="A21" s="207">
        <v>16</v>
      </c>
      <c r="B21" s="198" t="s">
        <v>521</v>
      </c>
      <c r="C21" s="199" t="s">
        <v>499</v>
      </c>
      <c r="D21" s="199" t="s">
        <v>522</v>
      </c>
      <c r="E21" s="199" t="s">
        <v>523</v>
      </c>
      <c r="F21" s="199" t="s">
        <v>522</v>
      </c>
      <c r="G21" s="199" t="s">
        <v>769</v>
      </c>
    </row>
    <row r="22" spans="1:7" x14ac:dyDescent="0.2">
      <c r="A22" s="207"/>
      <c r="B22" s="202" t="s">
        <v>524</v>
      </c>
      <c r="C22" s="203"/>
      <c r="D22" s="203"/>
      <c r="E22" s="203"/>
      <c r="F22" s="203"/>
      <c r="G22" s="203"/>
    </row>
    <row r="23" spans="1:7" x14ac:dyDescent="0.2">
      <c r="A23" s="207">
        <v>17</v>
      </c>
      <c r="B23" s="198" t="s">
        <v>525</v>
      </c>
      <c r="C23" s="199" t="s">
        <v>526</v>
      </c>
      <c r="D23" s="199" t="s">
        <v>526</v>
      </c>
      <c r="E23" s="199" t="s">
        <v>526</v>
      </c>
      <c r="F23" s="199" t="s">
        <v>526</v>
      </c>
      <c r="G23" s="199" t="s">
        <v>526</v>
      </c>
    </row>
    <row r="24" spans="1:7" ht="21" x14ac:dyDescent="0.2">
      <c r="A24" s="207">
        <v>18</v>
      </c>
      <c r="B24" s="198" t="s">
        <v>527</v>
      </c>
      <c r="C24" s="199" t="s">
        <v>499</v>
      </c>
      <c r="D24" s="199" t="s">
        <v>528</v>
      </c>
      <c r="E24" s="199" t="s">
        <v>529</v>
      </c>
      <c r="F24" s="199" t="s">
        <v>530</v>
      </c>
      <c r="G24" s="199" t="s">
        <v>770</v>
      </c>
    </row>
    <row r="25" spans="1:7" x14ac:dyDescent="0.2">
      <c r="A25" s="207">
        <v>19</v>
      </c>
      <c r="B25" s="198" t="s">
        <v>531</v>
      </c>
      <c r="C25" s="199" t="s">
        <v>499</v>
      </c>
      <c r="D25" s="199" t="s">
        <v>532</v>
      </c>
      <c r="E25" s="199" t="s">
        <v>532</v>
      </c>
      <c r="F25" s="199" t="s">
        <v>532</v>
      </c>
      <c r="G25" s="199" t="s">
        <v>532</v>
      </c>
    </row>
    <row r="26" spans="1:7" x14ac:dyDescent="0.2">
      <c r="A26" s="207" t="s">
        <v>533</v>
      </c>
      <c r="B26" s="198" t="s">
        <v>534</v>
      </c>
      <c r="C26" s="199" t="s">
        <v>499</v>
      </c>
      <c r="D26" s="199" t="s">
        <v>535</v>
      </c>
      <c r="E26" s="199" t="s">
        <v>535</v>
      </c>
      <c r="F26" s="199" t="s">
        <v>536</v>
      </c>
      <c r="G26" s="199" t="s">
        <v>536</v>
      </c>
    </row>
    <row r="27" spans="1:7" x14ac:dyDescent="0.2">
      <c r="A27" s="207" t="s">
        <v>537</v>
      </c>
      <c r="B27" s="198" t="s">
        <v>538</v>
      </c>
      <c r="C27" s="199" t="s">
        <v>499</v>
      </c>
      <c r="D27" s="199" t="s">
        <v>535</v>
      </c>
      <c r="E27" s="199" t="s">
        <v>535</v>
      </c>
      <c r="F27" s="199" t="s">
        <v>536</v>
      </c>
      <c r="G27" s="199" t="s">
        <v>536</v>
      </c>
    </row>
    <row r="28" spans="1:7" x14ac:dyDescent="0.2">
      <c r="A28" s="207">
        <v>21</v>
      </c>
      <c r="B28" s="198" t="s">
        <v>539</v>
      </c>
      <c r="C28" s="199" t="s">
        <v>499</v>
      </c>
      <c r="D28" s="199" t="s">
        <v>532</v>
      </c>
      <c r="E28" s="199" t="s">
        <v>532</v>
      </c>
      <c r="F28" s="199" t="s">
        <v>532</v>
      </c>
      <c r="G28" s="199" t="s">
        <v>532</v>
      </c>
    </row>
    <row r="29" spans="1:7" x14ac:dyDescent="0.2">
      <c r="A29" s="207">
        <v>22</v>
      </c>
      <c r="B29" s="198" t="s">
        <v>540</v>
      </c>
      <c r="C29" s="199" t="s">
        <v>499</v>
      </c>
      <c r="D29" s="199" t="s">
        <v>532</v>
      </c>
      <c r="E29" s="199" t="s">
        <v>532</v>
      </c>
      <c r="F29" s="199" t="s">
        <v>532</v>
      </c>
      <c r="G29" s="199" t="s">
        <v>532</v>
      </c>
    </row>
    <row r="30" spans="1:7" x14ac:dyDescent="0.2">
      <c r="A30" s="207"/>
      <c r="B30" s="202" t="s">
        <v>541</v>
      </c>
      <c r="C30" s="203"/>
      <c r="D30" s="203"/>
      <c r="E30" s="203"/>
      <c r="F30" s="203"/>
      <c r="G30" s="203"/>
    </row>
    <row r="31" spans="1:7" x14ac:dyDescent="0.2">
      <c r="A31" s="207">
        <v>23</v>
      </c>
      <c r="B31" s="198" t="s">
        <v>542</v>
      </c>
      <c r="C31" s="199" t="s">
        <v>499</v>
      </c>
      <c r="D31" s="199" t="s">
        <v>517</v>
      </c>
      <c r="E31" s="199" t="s">
        <v>517</v>
      </c>
      <c r="F31" s="199" t="s">
        <v>532</v>
      </c>
      <c r="G31" s="199" t="s">
        <v>532</v>
      </c>
    </row>
    <row r="32" spans="1:7" ht="136.5" x14ac:dyDescent="0.2">
      <c r="A32" s="207">
        <v>24</v>
      </c>
      <c r="B32" s="198" t="s">
        <v>543</v>
      </c>
      <c r="C32" s="199" t="s">
        <v>499</v>
      </c>
      <c r="D32" s="199" t="s">
        <v>544</v>
      </c>
      <c r="E32" s="199" t="s">
        <v>544</v>
      </c>
      <c r="F32" s="199" t="s">
        <v>499</v>
      </c>
      <c r="G32" s="199" t="s">
        <v>499</v>
      </c>
    </row>
    <row r="33" spans="1:7" x14ac:dyDescent="0.2">
      <c r="A33" s="207">
        <v>25</v>
      </c>
      <c r="B33" s="198" t="s">
        <v>545</v>
      </c>
      <c r="C33" s="199" t="s">
        <v>499</v>
      </c>
      <c r="D33" s="199" t="s">
        <v>546</v>
      </c>
      <c r="E33" s="199" t="s">
        <v>546</v>
      </c>
      <c r="F33" s="199" t="s">
        <v>499</v>
      </c>
      <c r="G33" s="199" t="s">
        <v>499</v>
      </c>
    </row>
    <row r="34" spans="1:7" x14ac:dyDescent="0.2">
      <c r="A34" s="207">
        <v>26</v>
      </c>
      <c r="B34" s="198" t="s">
        <v>547</v>
      </c>
      <c r="C34" s="199" t="s">
        <v>499</v>
      </c>
      <c r="D34" s="199" t="s">
        <v>499</v>
      </c>
      <c r="E34" s="199" t="s">
        <v>499</v>
      </c>
      <c r="F34" s="199" t="s">
        <v>499</v>
      </c>
      <c r="G34" s="199" t="s">
        <v>499</v>
      </c>
    </row>
    <row r="35" spans="1:7" x14ac:dyDescent="0.2">
      <c r="A35" s="207">
        <v>27</v>
      </c>
      <c r="B35" s="198" t="s">
        <v>548</v>
      </c>
      <c r="C35" s="199" t="s">
        <v>499</v>
      </c>
      <c r="D35" s="199" t="s">
        <v>549</v>
      </c>
      <c r="E35" s="199" t="s">
        <v>549</v>
      </c>
      <c r="F35" s="199" t="s">
        <v>499</v>
      </c>
      <c r="G35" s="199" t="s">
        <v>499</v>
      </c>
    </row>
    <row r="36" spans="1:7" x14ac:dyDescent="0.2">
      <c r="A36" s="207">
        <v>28</v>
      </c>
      <c r="B36" s="198" t="s">
        <v>550</v>
      </c>
      <c r="C36" s="199" t="s">
        <v>499</v>
      </c>
      <c r="D36" s="199" t="s">
        <v>490</v>
      </c>
      <c r="E36" s="199" t="s">
        <v>490</v>
      </c>
      <c r="F36" s="199" t="s">
        <v>499</v>
      </c>
      <c r="G36" s="199" t="s">
        <v>499</v>
      </c>
    </row>
    <row r="37" spans="1:7" x14ac:dyDescent="0.2">
      <c r="A37" s="207">
        <v>29</v>
      </c>
      <c r="B37" s="198" t="s">
        <v>551</v>
      </c>
      <c r="C37" s="199" t="s">
        <v>499</v>
      </c>
      <c r="D37" s="199" t="s">
        <v>480</v>
      </c>
      <c r="E37" s="199" t="s">
        <v>480</v>
      </c>
      <c r="F37" s="199" t="s">
        <v>499</v>
      </c>
      <c r="G37" s="199" t="s">
        <v>499</v>
      </c>
    </row>
    <row r="38" spans="1:7" x14ac:dyDescent="0.2">
      <c r="A38" s="207">
        <v>30</v>
      </c>
      <c r="B38" s="206" t="s">
        <v>552</v>
      </c>
      <c r="C38" s="199" t="s">
        <v>532</v>
      </c>
      <c r="D38" s="199" t="s">
        <v>517</v>
      </c>
      <c r="E38" s="199" t="s">
        <v>517</v>
      </c>
      <c r="F38" s="199" t="s">
        <v>532</v>
      </c>
      <c r="G38" s="199" t="s">
        <v>532</v>
      </c>
    </row>
    <row r="39" spans="1:7" ht="63" x14ac:dyDescent="0.2">
      <c r="A39" s="207">
        <v>31</v>
      </c>
      <c r="B39" s="206" t="s">
        <v>553</v>
      </c>
      <c r="C39" s="199" t="s">
        <v>499</v>
      </c>
      <c r="D39" s="199" t="s">
        <v>554</v>
      </c>
      <c r="E39" s="199" t="s">
        <v>554</v>
      </c>
      <c r="F39" s="199" t="s">
        <v>499</v>
      </c>
      <c r="G39" s="199" t="s">
        <v>499</v>
      </c>
    </row>
    <row r="40" spans="1:7" x14ac:dyDescent="0.2">
      <c r="A40" s="207">
        <v>32</v>
      </c>
      <c r="B40" s="198" t="s">
        <v>555</v>
      </c>
      <c r="C40" s="199" t="s">
        <v>499</v>
      </c>
      <c r="D40" s="199" t="s">
        <v>546</v>
      </c>
      <c r="E40" s="199" t="s">
        <v>546</v>
      </c>
      <c r="F40" s="199" t="s">
        <v>499</v>
      </c>
      <c r="G40" s="199" t="s">
        <v>499</v>
      </c>
    </row>
    <row r="41" spans="1:7" x14ac:dyDescent="0.2">
      <c r="A41" s="207">
        <v>33</v>
      </c>
      <c r="B41" s="198" t="s">
        <v>556</v>
      </c>
      <c r="C41" s="199" t="s">
        <v>499</v>
      </c>
      <c r="D41" s="199" t="s">
        <v>557</v>
      </c>
      <c r="E41" s="199" t="s">
        <v>557</v>
      </c>
      <c r="F41" s="199" t="s">
        <v>499</v>
      </c>
      <c r="G41" s="199" t="s">
        <v>499</v>
      </c>
    </row>
    <row r="42" spans="1:7" ht="42" x14ac:dyDescent="0.2">
      <c r="A42" s="207">
        <v>34</v>
      </c>
      <c r="B42" s="206" t="s">
        <v>558</v>
      </c>
      <c r="C42" s="199" t="s">
        <v>499</v>
      </c>
      <c r="D42" s="199" t="s">
        <v>559</v>
      </c>
      <c r="E42" s="199" t="s">
        <v>559</v>
      </c>
      <c r="F42" s="199" t="s">
        <v>499</v>
      </c>
      <c r="G42" s="199" t="s">
        <v>499</v>
      </c>
    </row>
    <row r="43" spans="1:7" ht="21" x14ac:dyDescent="0.2">
      <c r="A43" s="207">
        <v>35</v>
      </c>
      <c r="B43" s="198" t="s">
        <v>560</v>
      </c>
      <c r="C43" s="199" t="s">
        <v>561</v>
      </c>
      <c r="D43" s="199" t="s">
        <v>51</v>
      </c>
      <c r="E43" s="199" t="s">
        <v>51</v>
      </c>
      <c r="F43" s="199" t="s">
        <v>562</v>
      </c>
      <c r="G43" s="199" t="s">
        <v>562</v>
      </c>
    </row>
    <row r="44" spans="1:7" x14ac:dyDescent="0.2">
      <c r="A44" s="207">
        <v>36</v>
      </c>
      <c r="B44" s="198" t="s">
        <v>563</v>
      </c>
      <c r="C44" s="199" t="s">
        <v>499</v>
      </c>
      <c r="D44" s="199" t="s">
        <v>532</v>
      </c>
      <c r="E44" s="199" t="s">
        <v>532</v>
      </c>
      <c r="F44" s="199" t="s">
        <v>532</v>
      </c>
      <c r="G44" s="199" t="s">
        <v>532</v>
      </c>
    </row>
    <row r="45" spans="1:7" x14ac:dyDescent="0.2">
      <c r="A45" s="207">
        <v>37</v>
      </c>
      <c r="B45" s="198" t="s">
        <v>564</v>
      </c>
      <c r="C45" s="199" t="s">
        <v>499</v>
      </c>
      <c r="D45" s="199" t="s">
        <v>499</v>
      </c>
      <c r="E45" s="199" t="s">
        <v>499</v>
      </c>
      <c r="F45" s="199" t="s">
        <v>499</v>
      </c>
      <c r="G45" s="199" t="s">
        <v>499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6"/>
  <sheetViews>
    <sheetView workbookViewId="0">
      <selection activeCell="A5" sqref="A5:B5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375</v>
      </c>
      <c r="B1" s="31" t="s">
        <v>368</v>
      </c>
      <c r="C1" s="31"/>
      <c r="G1" s="246">
        <v>43100</v>
      </c>
      <c r="K1" s="17"/>
    </row>
    <row r="2" spans="1:11" x14ac:dyDescent="0.15">
      <c r="B2" s="11"/>
      <c r="K2" s="173" t="s">
        <v>421</v>
      </c>
    </row>
    <row r="3" spans="1:11" ht="31.5" x14ac:dyDescent="0.15">
      <c r="B3" s="53"/>
      <c r="C3" s="1" t="s">
        <v>228</v>
      </c>
      <c r="D3" s="1" t="s">
        <v>229</v>
      </c>
      <c r="E3" s="1" t="s">
        <v>230</v>
      </c>
      <c r="F3" s="1" t="s">
        <v>60</v>
      </c>
    </row>
    <row r="4" spans="1:11" ht="12" customHeight="1" x14ac:dyDescent="0.15">
      <c r="A4" s="321" t="s">
        <v>771</v>
      </c>
      <c r="B4" s="322"/>
      <c r="C4" s="48">
        <v>30955</v>
      </c>
      <c r="D4" s="48">
        <v>1522</v>
      </c>
      <c r="E4" s="48">
        <v>117</v>
      </c>
      <c r="F4" s="48">
        <v>32594</v>
      </c>
    </row>
    <row r="5" spans="1:11" ht="12" customHeight="1" x14ac:dyDescent="0.15">
      <c r="A5" s="321" t="s">
        <v>772</v>
      </c>
      <c r="B5" s="322"/>
      <c r="C5" s="48">
        <v>30295.5</v>
      </c>
      <c r="D5" s="48">
        <v>1529.5</v>
      </c>
      <c r="E5" s="48">
        <v>135.5</v>
      </c>
      <c r="F5" s="48">
        <v>31960.5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"/>
  <sheetViews>
    <sheetView workbookViewId="0">
      <selection activeCell="D15" sqref="D15"/>
    </sheetView>
  </sheetViews>
  <sheetFormatPr baseColWidth="10" defaultRowHeight="10.5" x14ac:dyDescent="0.15"/>
  <cols>
    <col min="1" max="1" width="39.83203125" style="49" customWidth="1"/>
    <col min="2" max="4" width="13.6640625" style="12" customWidth="1"/>
    <col min="5" max="16384" width="12" style="12"/>
  </cols>
  <sheetData>
    <row r="1" spans="1:9" x14ac:dyDescent="0.15">
      <c r="A1" s="32" t="s">
        <v>730</v>
      </c>
      <c r="D1" s="179">
        <v>43100</v>
      </c>
    </row>
    <row r="2" spans="1:9" x14ac:dyDescent="0.15">
      <c r="A2" s="12"/>
      <c r="I2" s="173" t="s">
        <v>421</v>
      </c>
    </row>
    <row r="3" spans="1:9" ht="31.5" x14ac:dyDescent="0.15">
      <c r="A3" s="50"/>
      <c r="B3" s="1" t="s">
        <v>231</v>
      </c>
      <c r="C3" s="1" t="s">
        <v>230</v>
      </c>
      <c r="D3" s="1" t="s">
        <v>232</v>
      </c>
    </row>
    <row r="4" spans="1:9" x14ac:dyDescent="0.15">
      <c r="A4" s="47" t="s">
        <v>233</v>
      </c>
      <c r="B4" s="48">
        <v>26659.1</v>
      </c>
      <c r="C4" s="48">
        <v>2.5</v>
      </c>
      <c r="D4" s="48">
        <v>1357.3</v>
      </c>
    </row>
    <row r="5" spans="1:9" x14ac:dyDescent="0.15">
      <c r="A5" s="47" t="s">
        <v>234</v>
      </c>
      <c r="B5" s="48">
        <v>104.6</v>
      </c>
      <c r="C5" s="48">
        <v>0.5</v>
      </c>
      <c r="D5" s="48">
        <v>16.2</v>
      </c>
    </row>
    <row r="6" spans="1:9" x14ac:dyDescent="0.15">
      <c r="A6" s="47" t="s">
        <v>235</v>
      </c>
      <c r="B6" s="48">
        <v>82.4</v>
      </c>
      <c r="C6" s="48">
        <v>6</v>
      </c>
      <c r="D6" s="48">
        <v>12.8</v>
      </c>
    </row>
    <row r="7" spans="1:9" x14ac:dyDescent="0.15">
      <c r="A7" s="47" t="s">
        <v>236</v>
      </c>
      <c r="B7" s="48">
        <v>292.10000000000002</v>
      </c>
      <c r="C7" s="48">
        <v>36.6</v>
      </c>
      <c r="D7" s="48">
        <v>44.2</v>
      </c>
    </row>
    <row r="8" spans="1:9" x14ac:dyDescent="0.15">
      <c r="A8" s="47" t="s">
        <v>372</v>
      </c>
      <c r="B8" s="48">
        <v>154.69999999999999</v>
      </c>
      <c r="C8" s="48">
        <v>12.2</v>
      </c>
      <c r="D8" s="48">
        <v>30.9</v>
      </c>
    </row>
    <row r="9" spans="1:9" x14ac:dyDescent="0.15">
      <c r="A9" s="47" t="s">
        <v>237</v>
      </c>
      <c r="B9" s="48">
        <v>47.7</v>
      </c>
      <c r="C9" s="48">
        <v>8.5</v>
      </c>
      <c r="D9" s="48">
        <v>4.9000000000000004</v>
      </c>
    </row>
    <row r="10" spans="1:9" x14ac:dyDescent="0.15">
      <c r="A10" s="47" t="s">
        <v>238</v>
      </c>
      <c r="B10" s="48">
        <v>193.1</v>
      </c>
      <c r="C10" s="48">
        <v>4.0999999999999996</v>
      </c>
      <c r="D10" s="48">
        <v>5.9</v>
      </c>
    </row>
    <row r="11" spans="1:9" x14ac:dyDescent="0.15">
      <c r="A11" s="47" t="s">
        <v>371</v>
      </c>
      <c r="B11" s="48">
        <v>780.6</v>
      </c>
      <c r="C11" s="48">
        <v>10.6</v>
      </c>
      <c r="D11" s="48">
        <v>25.2</v>
      </c>
    </row>
    <row r="12" spans="1:9" x14ac:dyDescent="0.15">
      <c r="A12" s="47" t="s">
        <v>177</v>
      </c>
      <c r="B12" s="48">
        <v>2726.2</v>
      </c>
      <c r="C12" s="48">
        <v>35.6</v>
      </c>
      <c r="D12" s="48">
        <v>23.7</v>
      </c>
    </row>
    <row r="13" spans="1:9" x14ac:dyDescent="0.15">
      <c r="A13" s="47" t="s">
        <v>239</v>
      </c>
      <c r="B13" s="48">
        <v>29.8</v>
      </c>
      <c r="C13" s="48">
        <v>0</v>
      </c>
      <c r="D13" s="48">
        <v>0.6</v>
      </c>
    </row>
    <row r="14" spans="1:9" x14ac:dyDescent="0.15">
      <c r="A14" s="47" t="s">
        <v>761</v>
      </c>
      <c r="B14" s="48">
        <v>0</v>
      </c>
      <c r="C14" s="48">
        <v>0</v>
      </c>
      <c r="D14" s="48">
        <v>0</v>
      </c>
    </row>
    <row r="15" spans="1:9" x14ac:dyDescent="0.15">
      <c r="A15" s="47" t="s">
        <v>198</v>
      </c>
      <c r="B15" s="54">
        <f>SUM(B4:B14)</f>
        <v>31070.299999999996</v>
      </c>
      <c r="C15" s="54">
        <f>SUM(C4:C14)</f>
        <v>116.6</v>
      </c>
      <c r="D15" s="54">
        <f>SUM(D4:D14)</f>
        <v>1521.7000000000003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6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477</v>
      </c>
      <c r="B1" s="32" t="s">
        <v>425</v>
      </c>
      <c r="E1" s="179">
        <v>43100</v>
      </c>
    </row>
    <row r="2" spans="1:11" x14ac:dyDescent="0.15">
      <c r="K2" s="173" t="s">
        <v>421</v>
      </c>
    </row>
    <row r="3" spans="1:11" x14ac:dyDescent="0.15">
      <c r="A3" s="50"/>
      <c r="B3" s="1" t="s">
        <v>231</v>
      </c>
      <c r="C3" s="1" t="s">
        <v>230</v>
      </c>
    </row>
    <row r="4" spans="1:11" x14ac:dyDescent="0.15">
      <c r="A4" s="47" t="s">
        <v>240</v>
      </c>
      <c r="B4" s="48">
        <v>4644.7</v>
      </c>
      <c r="C4" s="48">
        <v>22.2</v>
      </c>
    </row>
    <row r="5" spans="1:11" x14ac:dyDescent="0.15">
      <c r="A5" s="47" t="s">
        <v>241</v>
      </c>
      <c r="B5" s="48">
        <v>2434.4</v>
      </c>
      <c r="C5" s="48">
        <v>10.7</v>
      </c>
    </row>
    <row r="6" spans="1:11" x14ac:dyDescent="0.15">
      <c r="A6" s="47" t="s">
        <v>242</v>
      </c>
      <c r="B6" s="48">
        <v>2089.1</v>
      </c>
      <c r="C6" s="48">
        <v>21.1</v>
      </c>
    </row>
    <row r="7" spans="1:11" x14ac:dyDescent="0.15">
      <c r="A7" s="47" t="s">
        <v>243</v>
      </c>
      <c r="B7" s="48">
        <v>3105.5</v>
      </c>
      <c r="C7" s="48">
        <v>8.8000000000000007</v>
      </c>
    </row>
    <row r="8" spans="1:11" x14ac:dyDescent="0.15">
      <c r="A8" s="47" t="s">
        <v>244</v>
      </c>
      <c r="B8" s="48">
        <v>5980.6</v>
      </c>
      <c r="C8" s="48">
        <v>25</v>
      </c>
    </row>
    <row r="9" spans="1:11" x14ac:dyDescent="0.15">
      <c r="A9" s="47" t="s">
        <v>245</v>
      </c>
      <c r="B9" s="48">
        <v>5696.6</v>
      </c>
      <c r="C9" s="48">
        <v>24.7</v>
      </c>
    </row>
    <row r="10" spans="1:11" x14ac:dyDescent="0.15">
      <c r="A10" s="47" t="s">
        <v>246</v>
      </c>
      <c r="B10" s="48">
        <v>2762.7</v>
      </c>
      <c r="C10" s="48">
        <v>4</v>
      </c>
    </row>
    <row r="11" spans="1:11" x14ac:dyDescent="0.15">
      <c r="A11" s="47" t="s">
        <v>247</v>
      </c>
      <c r="B11" s="48">
        <v>1587</v>
      </c>
      <c r="C11" s="48">
        <v>0.1</v>
      </c>
    </row>
    <row r="12" spans="1:11" x14ac:dyDescent="0.15">
      <c r="A12" s="47" t="s">
        <v>248</v>
      </c>
      <c r="B12" s="48">
        <v>2739.9</v>
      </c>
      <c r="C12" s="48">
        <v>0</v>
      </c>
    </row>
    <row r="13" spans="1:11" x14ac:dyDescent="0.15">
      <c r="A13" s="47" t="s">
        <v>239</v>
      </c>
      <c r="B13" s="48">
        <v>29.8</v>
      </c>
      <c r="C13" s="48">
        <v>0</v>
      </c>
    </row>
    <row r="14" spans="1:11" x14ac:dyDescent="0.15">
      <c r="A14" s="47" t="s">
        <v>198</v>
      </c>
      <c r="B14" s="48">
        <f>SUM(B4:B13)</f>
        <v>31070.300000000003</v>
      </c>
      <c r="C14" s="48">
        <f>SUM(C4:C13)</f>
        <v>116.6</v>
      </c>
    </row>
    <row r="16" spans="1:11" x14ac:dyDescent="0.15">
      <c r="A16" s="56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8"/>
  <sheetViews>
    <sheetView workbookViewId="0">
      <selection activeCell="E1" sqref="E1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476</v>
      </c>
      <c r="B1" s="32" t="s">
        <v>426</v>
      </c>
      <c r="E1" s="179">
        <v>43100</v>
      </c>
    </row>
    <row r="2" spans="1:10" x14ac:dyDescent="0.15">
      <c r="J2" s="173" t="s">
        <v>421</v>
      </c>
    </row>
    <row r="4" spans="1:10" ht="12" customHeight="1" x14ac:dyDescent="0.15">
      <c r="A4" s="329"/>
      <c r="B4" s="323" t="s">
        <v>374</v>
      </c>
      <c r="C4" s="325" t="s">
        <v>377</v>
      </c>
      <c r="D4" s="325" t="s">
        <v>378</v>
      </c>
      <c r="E4" s="327" t="s">
        <v>379</v>
      </c>
      <c r="F4" s="325" t="s">
        <v>380</v>
      </c>
      <c r="G4" s="325" t="s">
        <v>381</v>
      </c>
      <c r="H4" s="325" t="s">
        <v>376</v>
      </c>
      <c r="I4" s="323" t="s">
        <v>198</v>
      </c>
    </row>
    <row r="5" spans="1:10" x14ac:dyDescent="0.15">
      <c r="A5" s="330"/>
      <c r="B5" s="324"/>
      <c r="C5" s="326"/>
      <c r="D5" s="326"/>
      <c r="E5" s="328"/>
      <c r="F5" s="326"/>
      <c r="G5" s="326"/>
      <c r="H5" s="326"/>
      <c r="I5" s="324"/>
    </row>
    <row r="6" spans="1:10" x14ac:dyDescent="0.15">
      <c r="A6" s="57" t="s">
        <v>249</v>
      </c>
      <c r="B6" s="58"/>
      <c r="C6" s="63"/>
      <c r="D6" s="63"/>
      <c r="E6" s="63"/>
      <c r="F6" s="63"/>
      <c r="G6" s="63"/>
      <c r="H6" s="63"/>
      <c r="I6" s="61"/>
    </row>
    <row r="7" spans="1:10" x14ac:dyDescent="0.15">
      <c r="A7" s="60" t="s">
        <v>250</v>
      </c>
      <c r="B7" s="58"/>
      <c r="C7" s="68"/>
      <c r="D7" s="68"/>
      <c r="E7" s="68"/>
      <c r="F7" s="68"/>
      <c r="G7" s="68"/>
      <c r="H7" s="68"/>
      <c r="I7" s="68"/>
    </row>
    <row r="8" spans="1:10" x14ac:dyDescent="0.15">
      <c r="A8" s="60" t="s">
        <v>251</v>
      </c>
      <c r="B8" s="62" t="s">
        <v>252</v>
      </c>
      <c r="C8" s="68"/>
      <c r="D8" s="68"/>
      <c r="E8" s="68"/>
      <c r="F8" s="68"/>
      <c r="G8" s="68"/>
      <c r="H8" s="68">
        <v>340.59999999999997</v>
      </c>
      <c r="I8" s="68">
        <f t="shared" ref="I8:I21" si="0">SUM(C8:H8)</f>
        <v>340.59999999999997</v>
      </c>
    </row>
    <row r="9" spans="1:10" x14ac:dyDescent="0.15">
      <c r="A9" s="60"/>
      <c r="B9" s="62" t="s">
        <v>253</v>
      </c>
      <c r="C9" s="68"/>
      <c r="D9" s="68"/>
      <c r="E9" s="68"/>
      <c r="F9" s="68"/>
      <c r="G9" s="68"/>
      <c r="H9" s="68">
        <v>0.6</v>
      </c>
      <c r="I9" s="68">
        <f t="shared" si="0"/>
        <v>0.6</v>
      </c>
    </row>
    <row r="10" spans="1:10" x14ac:dyDescent="0.15">
      <c r="A10" s="60" t="s">
        <v>254</v>
      </c>
      <c r="B10" s="62" t="s">
        <v>252</v>
      </c>
      <c r="C10" s="68"/>
      <c r="D10" s="68"/>
      <c r="E10" s="68"/>
      <c r="F10" s="68"/>
      <c r="G10" s="68"/>
      <c r="H10" s="68">
        <v>5.7</v>
      </c>
      <c r="I10" s="68">
        <f t="shared" si="0"/>
        <v>5.7</v>
      </c>
    </row>
    <row r="11" spans="1:10" x14ac:dyDescent="0.15">
      <c r="A11" s="60"/>
      <c r="B11" s="62" t="s">
        <v>253</v>
      </c>
      <c r="C11" s="68"/>
      <c r="D11" s="68"/>
      <c r="E11" s="68"/>
      <c r="F11" s="68"/>
      <c r="G11" s="68"/>
      <c r="H11" s="68"/>
      <c r="I11" s="68">
        <f t="shared" si="0"/>
        <v>0</v>
      </c>
    </row>
    <row r="12" spans="1:10" x14ac:dyDescent="0.15">
      <c r="A12" s="60" t="s">
        <v>255</v>
      </c>
      <c r="B12" s="62"/>
      <c r="C12" s="68">
        <v>38.9</v>
      </c>
      <c r="D12" s="68">
        <v>39.6</v>
      </c>
      <c r="E12" s="68">
        <v>849.5</v>
      </c>
      <c r="F12" s="68">
        <v>5860.7</v>
      </c>
      <c r="G12" s="68">
        <v>24140.5</v>
      </c>
      <c r="H12" s="68"/>
      <c r="I12" s="68">
        <f t="shared" si="0"/>
        <v>30929.200000000001</v>
      </c>
    </row>
    <row r="13" spans="1:10" x14ac:dyDescent="0.15">
      <c r="A13" s="60" t="s">
        <v>256</v>
      </c>
      <c r="B13" s="62" t="s">
        <v>252</v>
      </c>
      <c r="C13" s="68">
        <v>100</v>
      </c>
      <c r="D13" s="68">
        <v>354.7</v>
      </c>
      <c r="E13" s="68">
        <v>245</v>
      </c>
      <c r="F13" s="68">
        <v>3680</v>
      </c>
      <c r="G13" s="68">
        <v>85</v>
      </c>
      <c r="H13" s="68"/>
      <c r="I13" s="68">
        <f t="shared" si="0"/>
        <v>4464.7</v>
      </c>
    </row>
    <row r="14" spans="1:10" x14ac:dyDescent="0.15">
      <c r="A14" s="60"/>
      <c r="B14" s="62" t="s">
        <v>253</v>
      </c>
      <c r="C14" s="68"/>
      <c r="D14" s="68"/>
      <c r="E14" s="68"/>
      <c r="F14" s="68"/>
      <c r="G14" s="68"/>
      <c r="H14" s="68"/>
      <c r="I14" s="68">
        <f t="shared" si="0"/>
        <v>0</v>
      </c>
    </row>
    <row r="15" spans="1:10" x14ac:dyDescent="0.15">
      <c r="A15" s="60" t="s">
        <v>37</v>
      </c>
      <c r="B15" s="62" t="s">
        <v>252</v>
      </c>
      <c r="C15" s="68"/>
      <c r="D15" s="68"/>
      <c r="E15" s="68">
        <v>15.5</v>
      </c>
      <c r="F15" s="68">
        <v>75.599999999999994</v>
      </c>
      <c r="G15" s="68">
        <v>145.80000000000001</v>
      </c>
      <c r="H15" s="68"/>
      <c r="I15" s="68">
        <f t="shared" si="0"/>
        <v>236.9</v>
      </c>
    </row>
    <row r="16" spans="1:10" x14ac:dyDescent="0.15">
      <c r="A16" s="60"/>
      <c r="B16" s="62" t="s">
        <v>253</v>
      </c>
      <c r="C16" s="68"/>
      <c r="D16" s="68"/>
      <c r="E16" s="68"/>
      <c r="F16" s="68"/>
      <c r="G16" s="68"/>
      <c r="H16" s="68"/>
      <c r="I16" s="68">
        <f t="shared" si="0"/>
        <v>0</v>
      </c>
    </row>
    <row r="17" spans="1:9" x14ac:dyDescent="0.15">
      <c r="A17" s="64" t="s">
        <v>257</v>
      </c>
      <c r="B17" s="62"/>
      <c r="C17" s="68"/>
      <c r="D17" s="68"/>
      <c r="E17" s="68">
        <v>109.4</v>
      </c>
      <c r="F17" s="68"/>
      <c r="G17" s="68"/>
      <c r="H17" s="68">
        <v>466.9</v>
      </c>
      <c r="I17" s="68">
        <f t="shared" si="0"/>
        <v>576.29999999999995</v>
      </c>
    </row>
    <row r="18" spans="1:9" x14ac:dyDescent="0.15">
      <c r="A18" s="64"/>
      <c r="B18" s="62"/>
      <c r="C18" s="68"/>
      <c r="D18" s="68"/>
      <c r="E18" s="68"/>
      <c r="F18" s="68"/>
      <c r="G18" s="68"/>
      <c r="H18" s="68">
        <v>17.8</v>
      </c>
      <c r="I18" s="68">
        <f t="shared" si="0"/>
        <v>17.8</v>
      </c>
    </row>
    <row r="19" spans="1:9" x14ac:dyDescent="0.15">
      <c r="A19" s="60" t="s">
        <v>258</v>
      </c>
      <c r="B19" s="62" t="s">
        <v>252</v>
      </c>
      <c r="C19" s="68">
        <v>46</v>
      </c>
      <c r="D19" s="68">
        <v>27</v>
      </c>
      <c r="E19" s="68">
        <v>24.4</v>
      </c>
      <c r="F19" s="68"/>
      <c r="G19" s="68"/>
      <c r="H19" s="69"/>
      <c r="I19" s="68">
        <f t="shared" si="0"/>
        <v>97.4</v>
      </c>
    </row>
    <row r="20" spans="1:9" x14ac:dyDescent="0.15">
      <c r="A20" s="60"/>
      <c r="B20" s="62" t="s">
        <v>253</v>
      </c>
      <c r="C20" s="68"/>
      <c r="D20" s="68"/>
      <c r="E20" s="68"/>
      <c r="F20" s="68"/>
      <c r="G20" s="68"/>
      <c r="H20" s="69"/>
      <c r="I20" s="68">
        <f t="shared" si="0"/>
        <v>0</v>
      </c>
    </row>
    <row r="21" spans="1:9" x14ac:dyDescent="0.15">
      <c r="A21" s="57" t="s">
        <v>198</v>
      </c>
      <c r="B21" s="59"/>
      <c r="C21" s="70">
        <f>SUM(C6:C20)</f>
        <v>184.9</v>
      </c>
      <c r="D21" s="70">
        <f t="shared" ref="D21:H21" si="1">SUM(D6:D20)</f>
        <v>421.3</v>
      </c>
      <c r="E21" s="70">
        <f t="shared" si="1"/>
        <v>1243.8000000000002</v>
      </c>
      <c r="F21" s="70">
        <f t="shared" si="1"/>
        <v>9616.3000000000011</v>
      </c>
      <c r="G21" s="70">
        <f t="shared" si="1"/>
        <v>24371.3</v>
      </c>
      <c r="H21" s="70">
        <f t="shared" si="1"/>
        <v>831.59999999999991</v>
      </c>
      <c r="I21" s="70">
        <f t="shared" si="0"/>
        <v>36669.199999999997</v>
      </c>
    </row>
    <row r="22" spans="1:9" x14ac:dyDescent="0.15">
      <c r="A22" s="65"/>
      <c r="B22" s="66"/>
      <c r="C22" s="71"/>
      <c r="D22" s="71"/>
      <c r="E22" s="71"/>
      <c r="F22" s="71"/>
      <c r="G22" s="71"/>
      <c r="H22" s="71"/>
      <c r="I22" s="71" t="s">
        <v>259</v>
      </c>
    </row>
    <row r="23" spans="1:9" x14ac:dyDescent="0.15">
      <c r="A23" s="57" t="s">
        <v>260</v>
      </c>
      <c r="B23" s="72"/>
      <c r="C23" s="68"/>
      <c r="D23" s="68"/>
      <c r="E23" s="68"/>
      <c r="F23" s="68"/>
      <c r="G23" s="68"/>
      <c r="H23" s="68"/>
      <c r="I23" s="68" t="s">
        <v>259</v>
      </c>
    </row>
    <row r="24" spans="1:9" x14ac:dyDescent="0.15">
      <c r="A24" s="331" t="s">
        <v>43</v>
      </c>
      <c r="B24" s="73" t="s">
        <v>252</v>
      </c>
      <c r="C24" s="68"/>
      <c r="D24" s="68"/>
      <c r="E24" s="68">
        <v>30</v>
      </c>
      <c r="F24" s="68"/>
      <c r="G24" s="68">
        <v>300</v>
      </c>
      <c r="H24" s="68">
        <v>0.1</v>
      </c>
      <c r="I24" s="68">
        <f t="shared" ref="I24:I35" si="2">SUM(C24:H24)</f>
        <v>330.1</v>
      </c>
    </row>
    <row r="25" spans="1:9" x14ac:dyDescent="0.15">
      <c r="A25" s="332"/>
      <c r="B25" s="73" t="s">
        <v>253</v>
      </c>
      <c r="C25" s="68"/>
      <c r="D25" s="68"/>
      <c r="E25" s="68"/>
      <c r="F25" s="68"/>
      <c r="G25" s="68"/>
      <c r="H25" s="68"/>
      <c r="I25" s="68">
        <f>SUM(C25:H25)</f>
        <v>0</v>
      </c>
    </row>
    <row r="26" spans="1:9" ht="12.75" customHeight="1" x14ac:dyDescent="0.15">
      <c r="A26" s="55" t="s">
        <v>261</v>
      </c>
      <c r="B26" s="73" t="s">
        <v>252</v>
      </c>
      <c r="C26" s="68">
        <v>75.7</v>
      </c>
      <c r="D26" s="68">
        <v>1808.9</v>
      </c>
      <c r="E26" s="68">
        <v>736.3</v>
      </c>
      <c r="F26" s="68">
        <v>10.1</v>
      </c>
      <c r="G26" s="68"/>
      <c r="H26" s="68">
        <v>11336.2</v>
      </c>
      <c r="I26" s="68">
        <f t="shared" si="2"/>
        <v>13967.2</v>
      </c>
    </row>
    <row r="27" spans="1:9" ht="10.5" customHeight="1" x14ac:dyDescent="0.15">
      <c r="A27" s="331" t="s">
        <v>45</v>
      </c>
      <c r="B27" s="73" t="s">
        <v>252</v>
      </c>
      <c r="C27" s="68">
        <v>504</v>
      </c>
      <c r="D27" s="68">
        <v>231</v>
      </c>
      <c r="E27" s="68">
        <v>900</v>
      </c>
      <c r="F27" s="68">
        <v>14690</v>
      </c>
      <c r="G27" s="68">
        <v>1275</v>
      </c>
      <c r="H27" s="68"/>
      <c r="I27" s="68">
        <f t="shared" si="2"/>
        <v>17600</v>
      </c>
    </row>
    <row r="28" spans="1:9" x14ac:dyDescent="0.15">
      <c r="A28" s="332"/>
      <c r="B28" s="73" t="s">
        <v>253</v>
      </c>
      <c r="C28" s="68"/>
      <c r="D28" s="68"/>
      <c r="E28" s="68"/>
      <c r="F28" s="68">
        <v>299.2</v>
      </c>
      <c r="G28" s="68"/>
      <c r="H28" s="68"/>
      <c r="I28" s="68">
        <f t="shared" si="2"/>
        <v>299.2</v>
      </c>
    </row>
    <row r="29" spans="1:9" x14ac:dyDescent="0.15">
      <c r="A29" s="331" t="s">
        <v>37</v>
      </c>
      <c r="B29" s="73" t="s">
        <v>252</v>
      </c>
      <c r="C29" s="68"/>
      <c r="D29" s="68">
        <v>0.3</v>
      </c>
      <c r="E29" s="68"/>
      <c r="F29" s="68">
        <v>14.3</v>
      </c>
      <c r="G29" s="68"/>
      <c r="H29" s="68"/>
      <c r="I29" s="68">
        <f t="shared" si="2"/>
        <v>14.600000000000001</v>
      </c>
    </row>
    <row r="30" spans="1:9" x14ac:dyDescent="0.15">
      <c r="A30" s="332"/>
      <c r="B30" s="73" t="s">
        <v>253</v>
      </c>
      <c r="C30" s="68"/>
      <c r="D30" s="68"/>
      <c r="E30" s="68"/>
      <c r="F30" s="68">
        <v>5.6</v>
      </c>
      <c r="G30" s="68"/>
      <c r="H30" s="68"/>
      <c r="I30" s="68">
        <f t="shared" si="2"/>
        <v>5.6</v>
      </c>
    </row>
    <row r="31" spans="1:9" x14ac:dyDescent="0.15">
      <c r="A31" s="331" t="s">
        <v>51</v>
      </c>
      <c r="B31" s="73" t="s">
        <v>252</v>
      </c>
      <c r="C31" s="68"/>
      <c r="D31" s="68"/>
      <c r="E31" s="68">
        <v>550</v>
      </c>
      <c r="F31" s="68">
        <v>150</v>
      </c>
      <c r="G31" s="68"/>
      <c r="H31" s="68"/>
      <c r="I31" s="68">
        <f t="shared" si="2"/>
        <v>700</v>
      </c>
    </row>
    <row r="32" spans="1:9" x14ac:dyDescent="0.15">
      <c r="A32" s="332"/>
      <c r="B32" s="73" t="s">
        <v>253</v>
      </c>
      <c r="C32" s="68"/>
      <c r="D32" s="68"/>
      <c r="E32" s="68"/>
      <c r="F32" s="68"/>
      <c r="G32" s="68"/>
      <c r="H32" s="68"/>
      <c r="I32" s="68">
        <f t="shared" si="2"/>
        <v>0</v>
      </c>
    </row>
    <row r="33" spans="1:9" ht="11.25" customHeight="1" x14ac:dyDescent="0.15">
      <c r="A33" s="55" t="s">
        <v>262</v>
      </c>
      <c r="B33" s="73" t="s">
        <v>252</v>
      </c>
      <c r="C33" s="68"/>
      <c r="D33" s="68"/>
      <c r="E33" s="68">
        <v>235</v>
      </c>
      <c r="F33" s="68"/>
      <c r="G33" s="68"/>
      <c r="H33" s="68"/>
      <c r="I33" s="68">
        <f t="shared" si="2"/>
        <v>235</v>
      </c>
    </row>
    <row r="34" spans="1:9" x14ac:dyDescent="0.15">
      <c r="A34" s="331" t="s">
        <v>263</v>
      </c>
      <c r="B34" s="73" t="s">
        <v>252</v>
      </c>
      <c r="C34" s="68">
        <v>48.6</v>
      </c>
      <c r="D34" s="68">
        <v>36.5</v>
      </c>
      <c r="E34" s="68">
        <v>32</v>
      </c>
      <c r="F34" s="68"/>
      <c r="G34" s="68"/>
      <c r="H34" s="68"/>
      <c r="I34" s="68">
        <f t="shared" si="2"/>
        <v>117.1</v>
      </c>
    </row>
    <row r="35" spans="1:9" x14ac:dyDescent="0.15">
      <c r="A35" s="332"/>
      <c r="B35" s="73" t="s">
        <v>253</v>
      </c>
      <c r="C35" s="68"/>
      <c r="D35" s="68">
        <v>0.5</v>
      </c>
      <c r="E35" s="68"/>
      <c r="F35" s="68"/>
      <c r="G35" s="68"/>
      <c r="H35" s="69"/>
      <c r="I35" s="68">
        <f t="shared" si="2"/>
        <v>0.5</v>
      </c>
    </row>
    <row r="36" spans="1:9" x14ac:dyDescent="0.15">
      <c r="A36" s="57" t="s">
        <v>198</v>
      </c>
      <c r="B36" s="74"/>
      <c r="C36" s="70">
        <f t="shared" ref="C36:I36" si="3">SUM(C23:C35)</f>
        <v>628.30000000000007</v>
      </c>
      <c r="D36" s="70">
        <f t="shared" si="3"/>
        <v>2077.1999999999998</v>
      </c>
      <c r="E36" s="70">
        <f t="shared" si="3"/>
        <v>2483.3000000000002</v>
      </c>
      <c r="F36" s="70">
        <f t="shared" si="3"/>
        <v>15169.2</v>
      </c>
      <c r="G36" s="70">
        <f t="shared" si="3"/>
        <v>1575</v>
      </c>
      <c r="H36" s="70">
        <f t="shared" si="3"/>
        <v>11336.300000000001</v>
      </c>
      <c r="I36" s="70">
        <f t="shared" si="3"/>
        <v>33269.299999999996</v>
      </c>
    </row>
    <row r="37" spans="1:9" x14ac:dyDescent="0.15">
      <c r="A37" s="65"/>
      <c r="B37" s="67"/>
      <c r="C37" s="71"/>
      <c r="D37" s="71"/>
      <c r="E37" s="71"/>
      <c r="F37" s="71"/>
      <c r="G37" s="71"/>
      <c r="H37" s="71"/>
      <c r="I37" s="71"/>
    </row>
    <row r="38" spans="1:9" x14ac:dyDescent="0.15">
      <c r="A38" s="60" t="s">
        <v>264</v>
      </c>
      <c r="B38" s="61"/>
      <c r="C38" s="68">
        <f t="shared" ref="C38:H38" si="4">C21-C36</f>
        <v>-443.40000000000009</v>
      </c>
      <c r="D38" s="68">
        <f t="shared" si="4"/>
        <v>-1655.8999999999999</v>
      </c>
      <c r="E38" s="68">
        <f t="shared" si="4"/>
        <v>-1239.5</v>
      </c>
      <c r="F38" s="68">
        <f t="shared" si="4"/>
        <v>-5552.9</v>
      </c>
      <c r="G38" s="68">
        <f t="shared" si="4"/>
        <v>22796.3</v>
      </c>
      <c r="H38" s="68">
        <f t="shared" si="4"/>
        <v>-10504.7</v>
      </c>
      <c r="I38" s="68"/>
    </row>
  </sheetData>
  <mergeCells count="14">
    <mergeCell ref="A4:A5"/>
    <mergeCell ref="A27:A28"/>
    <mergeCell ref="A29:A30"/>
    <mergeCell ref="A31:A32"/>
    <mergeCell ref="A34:A35"/>
    <mergeCell ref="A24:A25"/>
    <mergeCell ref="B4:B5"/>
    <mergeCell ref="I4:I5"/>
    <mergeCell ref="H4:H5"/>
    <mergeCell ref="C4:C5"/>
    <mergeCell ref="D4:D5"/>
    <mergeCell ref="E4:E5"/>
    <mergeCell ref="F4:F5"/>
    <mergeCell ref="G4:G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2018-07-19T10:37:46Z</dcterms:modified>
</cp:coreProperties>
</file>