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heckCompatibility="1" defaultThemeVersion="124226"/>
  <bookViews>
    <workbookView xWindow="12705" yWindow="-15" windowWidth="12510" windowHeight="12990"/>
  </bookViews>
  <sheets>
    <sheet name="Innhold" sheetId="30" r:id="rId1"/>
    <sheet name="A1" sheetId="29" r:id="rId2"/>
    <sheet name="A2" sheetId="35" r:id="rId3"/>
    <sheet name="A3" sheetId="37" r:id="rId4"/>
    <sheet name="A4" sheetId="36" r:id="rId5"/>
    <sheet name="A5" sheetId="17" r:id="rId6"/>
    <sheet name="A6" sheetId="18" r:id="rId7"/>
    <sheet name="A7" sheetId="19" r:id="rId8"/>
    <sheet name="A8" sheetId="20" r:id="rId9"/>
    <sheet name="A9" sheetId="21" r:id="rId10"/>
    <sheet name="A10" sheetId="38" r:id="rId11"/>
    <sheet name="OV1" sheetId="1" r:id="rId12"/>
    <sheet name="LI1" sheetId="2" r:id="rId13"/>
    <sheet name="LI2" sheetId="3" r:id="rId14"/>
    <sheet name="CR1-A" sheetId="10" r:id="rId15"/>
    <sheet name="CR1-B" sheetId="11" r:id="rId16"/>
    <sheet name="CR1-C" sheetId="12" r:id="rId17"/>
    <sheet name="CR1-D" sheetId="13" r:id="rId18"/>
    <sheet name="CR1-E" sheetId="14" r:id="rId19"/>
    <sheet name="CR2-A" sheetId="15" r:id="rId20"/>
    <sheet name="CR2-B" sheetId="16" r:id="rId21"/>
    <sheet name="CR3" sheetId="4" r:id="rId22"/>
    <sheet name="CR4" sheetId="5" r:id="rId23"/>
    <sheet name="CR5" sheetId="6" r:id="rId24"/>
    <sheet name="CCR1" sheetId="7" r:id="rId25"/>
    <sheet name="CCR2" sheetId="8" r:id="rId26"/>
    <sheet name="CCR3" sheetId="9" r:id="rId27"/>
    <sheet name="CCR5-A" sheetId="22" r:id="rId28"/>
    <sheet name="CCR5-B" sheetId="34" r:id="rId29"/>
    <sheet name="CCR6" sheetId="23" r:id="rId30"/>
    <sheet name="CCR8" sheetId="24" r:id="rId31"/>
    <sheet name="SEC1" sheetId="25" r:id="rId32"/>
    <sheet name="SEC2" sheetId="31" r:id="rId33"/>
    <sheet name="SEC3" sheetId="27" r:id="rId34"/>
    <sheet name="SEC4" sheetId="32" r:id="rId35"/>
  </sheets>
  <definedNames>
    <definedName name="_AMO_UniqueIdentifier" hidden="1">"'e2b719b9-5897-4b3d-bd66-92d2872a1267'"</definedName>
    <definedName name="Konsolideringsnivå">'A1'!$C$4:$E$4</definedName>
    <definedName name="Print_Area" localSheetId="1">'A1'!$A$1:$N$21</definedName>
    <definedName name="Print_Area" localSheetId="2">'A2'!$A$1:$E$143</definedName>
    <definedName name="Print_Area" localSheetId="3">'A3'!$A$1:$C$43</definedName>
    <definedName name="Print_Area" localSheetId="4">'A4'!$A$1:$G$45</definedName>
    <definedName name="Print_Area" localSheetId="8">'A8'!$A$1:$I$38</definedName>
    <definedName name="Print_Area" localSheetId="9">'A9'!$A$1:$H$14</definedName>
    <definedName name="Print_Area" localSheetId="24">'CCR1'!$A$1:$I$20</definedName>
    <definedName name="Print_Area" localSheetId="26">'CCR3'!$A$1:$L$20</definedName>
    <definedName name="Print_Area" localSheetId="27">'CCR5-A'!$A$1:$G$15</definedName>
    <definedName name="Print_Area" localSheetId="29">'CCR6'!$A$1:$E$21</definedName>
    <definedName name="Print_Area" localSheetId="14">'CR1-A'!$A$1:$I$29</definedName>
    <definedName name="Print_Area" localSheetId="15">'CR1-B'!$A$1:$I$26</definedName>
    <definedName name="Print_Area" localSheetId="16">'CR1-C'!$A$1:$I$15</definedName>
    <definedName name="Print_Area" localSheetId="18">'CR1-E'!$A$1:$O$13</definedName>
    <definedName name="Print_Area" localSheetId="22">'CR4'!$A$1:$H$27</definedName>
    <definedName name="Print_Area" localSheetId="23">'CR5'!$A$1:$T$22</definedName>
    <definedName name="Print_Area" localSheetId="13">'LI2'!$A$1:$G$23</definedName>
    <definedName name="Print_Area" localSheetId="11">'OV1'!$A$1:$E$36</definedName>
    <definedName name="Print_Area" localSheetId="31">'SEC1'!$A$1:$K$21</definedName>
    <definedName name="Print_Area" localSheetId="32">'SEC2'!$A$1:$K$25</definedName>
    <definedName name="Print_Area" localSheetId="33">'SEC3'!$A$1:$S$25</definedName>
    <definedName name="Print_Area" localSheetId="34">'SEC4'!$A$1:$S$24</definedName>
    <definedName name="_xlnm.Print_Area" localSheetId="10">'A10'!$A$1:$D$28</definedName>
    <definedName name="_xlnm.Print_Area" localSheetId="5">'A5'!$A$1:$F$10</definedName>
    <definedName name="_xlnm.Print_Area" localSheetId="6">'A6'!$A$1:$D$19</definedName>
    <definedName name="_xlnm.Print_Area" localSheetId="7">'A7'!$A$1:$E$14</definedName>
    <definedName name="_xlnm.Print_Area" localSheetId="25">'CCR2'!$A$1:$D$21</definedName>
    <definedName name="_xlnm.Print_Area" localSheetId="28">'CCR5-B'!$A$1:$H$18</definedName>
    <definedName name="_xlnm.Print_Area" localSheetId="29">'CCR6'!$A$1:$F$19</definedName>
    <definedName name="_xlnm.Print_Area" localSheetId="30">'CCR8'!$A$1:$D$30</definedName>
    <definedName name="_xlnm.Print_Area" localSheetId="17">'CR1-D'!$A$1:$H$13</definedName>
    <definedName name="_xlnm.Print_Area" localSheetId="19">'CR2-A'!$A$1:$D$21</definedName>
    <definedName name="_xlnm.Print_Area" localSheetId="20">'CR2-B'!$A$1:$C$19</definedName>
    <definedName name="_xlnm.Print_Area" localSheetId="21">'CR3'!$A$1:$G$16</definedName>
  </definedNames>
  <calcPr calcId="145621"/>
</workbook>
</file>

<file path=xl/calcChain.xml><?xml version="1.0" encoding="utf-8"?>
<calcChain xmlns="http://schemas.openxmlformats.org/spreadsheetml/2006/main">
  <c r="I8" i="11" l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C26" i="11"/>
  <c r="D26" i="11"/>
  <c r="E26" i="11"/>
  <c r="I9" i="20"/>
  <c r="I10" i="20"/>
  <c r="I11" i="20"/>
  <c r="I12" i="20"/>
  <c r="I13" i="20"/>
  <c r="I14" i="20"/>
  <c r="I15" i="20"/>
  <c r="I16" i="20"/>
  <c r="I17" i="20"/>
  <c r="I18" i="20"/>
  <c r="I19" i="20"/>
  <c r="I20" i="20"/>
  <c r="I8" i="20"/>
  <c r="C36" i="20"/>
  <c r="D36" i="20"/>
  <c r="E36" i="20"/>
  <c r="F36" i="20"/>
  <c r="G36" i="20"/>
  <c r="H36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D15" i="18"/>
  <c r="C15" i="18"/>
  <c r="B15" i="18"/>
  <c r="I26" i="11" l="1"/>
  <c r="I36" i="20"/>
  <c r="B43" i="37"/>
  <c r="B42" i="37"/>
  <c r="B34" i="37"/>
  <c r="B20" i="37"/>
  <c r="C123" i="35"/>
  <c r="C117" i="35"/>
  <c r="C116" i="35"/>
  <c r="C115" i="35"/>
  <c r="C108" i="35"/>
  <c r="C107" i="35"/>
  <c r="C106" i="35"/>
  <c r="C89" i="35"/>
  <c r="C80" i="35" s="1"/>
  <c r="C81" i="35" s="1"/>
  <c r="C17" i="35"/>
  <c r="C54" i="35" s="1"/>
  <c r="C79" i="35"/>
  <c r="C63" i="35"/>
  <c r="C53" i="35"/>
  <c r="H8" i="13" l="1"/>
  <c r="G8" i="13"/>
  <c r="F8" i="13"/>
  <c r="E8" i="13"/>
  <c r="D8" i="13"/>
  <c r="C8" i="13"/>
  <c r="E1" i="1" l="1"/>
  <c r="F1" i="36" l="1"/>
  <c r="B2" i="37"/>
  <c r="D1" i="35"/>
  <c r="J18" i="25" l="1"/>
  <c r="B20" i="38"/>
  <c r="B17" i="38"/>
  <c r="B16" i="38"/>
  <c r="B15" i="38"/>
  <c r="H21" i="20"/>
  <c r="H38" i="20" s="1"/>
  <c r="G21" i="20"/>
  <c r="G38" i="20" s="1"/>
  <c r="F21" i="20"/>
  <c r="F38" i="20" s="1"/>
  <c r="E21" i="20"/>
  <c r="E38" i="20" s="1"/>
  <c r="D21" i="20"/>
  <c r="D38" i="20" s="1"/>
  <c r="C21" i="20"/>
  <c r="I21" i="20" s="1"/>
  <c r="C14" i="19"/>
  <c r="B14" i="19"/>
  <c r="C38" i="20" l="1"/>
</calcChain>
</file>

<file path=xl/sharedStrings.xml><?xml version="1.0" encoding="utf-8"?>
<sst xmlns="http://schemas.openxmlformats.org/spreadsheetml/2006/main" count="1935" uniqueCount="778">
  <si>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</si>
  <si>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</si>
  <si>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</si>
  <si>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</si>
  <si>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</si>
  <si>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</si>
  <si>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</si>
  <si>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</si>
  <si>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</si>
  <si>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</si>
  <si>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</si>
  <si>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</si>
  <si>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</si>
  <si>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</si>
  <si>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</si>
  <si>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</si>
  <si>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</si>
  <si>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</si>
  <si>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Gulvjusteringer</t>
  </si>
  <si>
    <t>Beløp under grense for fradrag i ansvarlig kapital (250% risikovekt)</t>
  </si>
  <si>
    <t>Operasjonell risiko</t>
  </si>
  <si>
    <t>Markedsrisiko</t>
  </si>
  <si>
    <t>Oppgjørsrisiko</t>
  </si>
  <si>
    <t>herav avansert metode</t>
  </si>
  <si>
    <t>herav sjablongmetoden</t>
  </si>
  <si>
    <t>Verdipapirisering i bankporteføljen</t>
  </si>
  <si>
    <t>herav standardmetoden/forenklet metode</t>
  </si>
  <si>
    <t>herav IRB (SFA)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</si>
  <si>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</si>
  <si>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</si>
  <si>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</si>
  <si>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</si>
  <si>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</si>
  <si>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</si>
  <si>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</si>
  <si>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</si>
  <si>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</si>
  <si>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</si>
  <si>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</si>
  <si>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</si>
  <si>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</si>
  <si>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</si>
  <si>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</si>
  <si>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</si>
  <si>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</si>
  <si>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</si>
  <si>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Betalbar skatt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</si>
  <si>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</si>
  <si>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</si>
  <si>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</si>
  <si>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</si>
  <si>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</si>
  <si>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</si>
  <si>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</si>
  <si>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</si>
  <si>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</si>
  <si>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</si>
  <si>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</si>
  <si>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</si>
  <si>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</si>
  <si>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</si>
  <si>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</si>
  <si>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</si>
  <si>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</si>
  <si>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</si>
  <si>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</si>
  <si>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</si>
  <si>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</si>
  <si>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</si>
  <si>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</si>
  <si>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</si>
  <si>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</si>
  <si>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</si>
  <si>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</si>
  <si>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</si>
  <si>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</si>
  <si>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</si>
  <si>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</si>
  <si>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</si>
  <si>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</si>
  <si>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</si>
  <si>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</si>
  <si>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</si>
  <si>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</si>
  <si>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</si>
  <si>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</si>
  <si>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</si>
  <si>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</si>
  <si>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</si>
  <si>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</si>
  <si>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</si>
  <si>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</si>
  <si>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</si>
  <si>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</si>
  <si>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</si>
  <si>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</si>
  <si>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</si>
  <si>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</si>
  <si>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</si>
  <si>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</si>
  <si>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</si>
  <si>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</si>
  <si>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</si>
  <si>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</si>
  <si>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</si>
  <si>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</si>
  <si>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opprinnelig engasjements metode</t>
  </si>
  <si>
    <t>herav CVA</t>
  </si>
  <si>
    <t>herav avansert metode (IMA)</t>
  </si>
  <si>
    <t>herav egenkapitalposisjoner IRB</t>
  </si>
  <si>
    <t>Store engasjementer i handelsporteføljen</t>
  </si>
  <si>
    <t>herav bidrag til misligholdsfond for oppgjørssentral (sentral motpart)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</si>
  <si>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</si>
  <si>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</si>
  <si>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</si>
  <si>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</si>
  <si>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</si>
  <si>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</si>
  <si>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</si>
  <si>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</si>
  <si>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</si>
  <si>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</si>
  <si>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</si>
  <si>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</si>
  <si>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</si>
  <si>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</si>
  <si>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</si>
  <si>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</si>
  <si>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</si>
  <si>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</si>
  <si>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</si>
  <si>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</si>
  <si>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</si>
  <si>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</si>
  <si>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</si>
  <si>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</si>
  <si>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</si>
  <si>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</si>
  <si>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Sum (1+6+13+14+19+22+23+27+28)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</si>
  <si>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</si>
  <si>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</si>
  <si>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</si>
  <si>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</si>
  <si>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</si>
  <si>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</si>
  <si>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</si>
  <si>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</si>
  <si>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</si>
  <si>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</si>
  <si>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</si>
  <si>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</si>
  <si>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</si>
  <si>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</si>
  <si>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</si>
  <si>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</si>
  <si>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</si>
  <si>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</si>
  <si>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</si>
  <si>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</si>
  <si>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</si>
  <si>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</si>
  <si>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</si>
  <si>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</si>
  <si>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</si>
  <si>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</si>
  <si>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</si>
  <si>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</si>
  <si>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</si>
  <si>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</si>
  <si>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</si>
  <si>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</si>
  <si>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</si>
  <si>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</si>
  <si>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</si>
  <si>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</si>
  <si>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</si>
  <si>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</si>
  <si>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</si>
  <si>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</si>
  <si>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</si>
  <si>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</si>
  <si>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</si>
  <si>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</si>
  <si>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</si>
  <si>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</si>
  <si>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</si>
  <si>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</si>
  <si>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</si>
  <si>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</si>
  <si>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</si>
  <si>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</si>
  <si>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</si>
  <si>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</si>
  <si>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</si>
  <si>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</si>
  <si>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</si>
  <si>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</si>
  <si>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</si>
  <si>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</si>
  <si>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</si>
  <si>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</si>
  <si>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</si>
  <si>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</si>
  <si>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</si>
  <si>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</si>
  <si>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</si>
  <si>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</si>
  <si>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</si>
  <si>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</si>
  <si>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</si>
  <si>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</si>
  <si>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</si>
  <si>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</si>
  <si>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</si>
  <si>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</si>
  <si>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</si>
  <si>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</si>
  <si>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</si>
  <si>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Økning som følge av nedskrevne beløp for estimerte utlånstap i perioden</t>
  </si>
  <si>
    <t>Reduksjon som følge av tilbakeførte beløp for estimerte utlånstap i perioden</t>
  </si>
  <si>
    <t>Reduksjon som følge av konstatering av tidligere nedskrevne lån</t>
  </si>
  <si>
    <t>Omklassifisering av nedskrivninger</t>
  </si>
  <si>
    <t>Endringer som følge av valutasvingninger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</si>
  <si>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</si>
  <si>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</si>
  <si>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</si>
  <si>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</si>
  <si>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</si>
  <si>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</si>
  <si>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</si>
  <si>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</si>
  <si>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</si>
  <si>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</si>
  <si>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</si>
  <si>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</si>
  <si>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</si>
  <si>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Beløp pr 31.12.16</t>
  </si>
  <si>
    <t>Gjennomsnittlig beløp for 2016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</si>
  <si>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</si>
  <si>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</si>
  <si>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</si>
  <si>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</si>
  <si>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</si>
  <si>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</si>
  <si>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</si>
  <si>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</si>
  <si>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</si>
  <si>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</si>
  <si>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Nedre Eiker</t>
  </si>
  <si>
    <t>Øvre Eiker</t>
  </si>
  <si>
    <t>Buskerud for øvrig</t>
  </si>
  <si>
    <t>Oslo</t>
  </si>
  <si>
    <t>Akershus</t>
  </si>
  <si>
    <t>Vestfold</t>
  </si>
  <si>
    <t>Østfold</t>
  </si>
  <si>
    <t>Resten av landet</t>
  </si>
  <si>
    <t>Eiendeler:</t>
  </si>
  <si>
    <t>Kontanter og fordringer på</t>
  </si>
  <si>
    <t>sentralbanker</t>
  </si>
  <si>
    <t>NOK</t>
  </si>
  <si>
    <t>VAL</t>
  </si>
  <si>
    <t>Utlån til kredittinstitusjoner</t>
  </si>
  <si>
    <t>Netto utlån til kunder</t>
  </si>
  <si>
    <t>Sertifikater og obligasjoner</t>
  </si>
  <si>
    <t>Øvrige aktivaposter</t>
  </si>
  <si>
    <t>Opptjente, ikke forfalte renter</t>
  </si>
  <si>
    <t xml:space="preserve"> </t>
  </si>
  <si>
    <t>Gjeld og egenkapital:</t>
  </si>
  <si>
    <t>Innskudd fra kunder</t>
  </si>
  <si>
    <t>Øvrig gjeld</t>
  </si>
  <si>
    <t xml:space="preserve">Påløpte renter                          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</si>
  <si>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</si>
  <si>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</si>
  <si>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</si>
  <si>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</si>
  <si>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</si>
  <si>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</si>
  <si>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</si>
  <si>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</si>
  <si>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</si>
  <si>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</si>
  <si>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</si>
  <si>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</si>
  <si>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</si>
  <si>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</si>
  <si>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</si>
  <si>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</si>
  <si>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</si>
  <si>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</si>
  <si>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</si>
  <si>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</si>
  <si>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</si>
  <si>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</si>
  <si>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</si>
  <si>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</si>
  <si>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</si>
  <si>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</si>
  <si>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</si>
  <si>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</si>
  <si>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</si>
  <si>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</si>
  <si>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</si>
  <si>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</si>
  <si>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</si>
  <si>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</si>
  <si>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</si>
  <si>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</si>
  <si>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</si>
  <si>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</si>
  <si>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</si>
  <si>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</si>
  <si>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</si>
  <si>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</si>
  <si>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</si>
  <si>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</si>
  <si>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</si>
  <si>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</si>
  <si>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</si>
  <si>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</si>
  <si>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</si>
  <si>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</si>
  <si>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</si>
  <si>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</si>
  <si>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</si>
  <si>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</si>
  <si>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</si>
  <si>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</si>
  <si>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</si>
  <si>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</si>
  <si>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</si>
  <si>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</si>
  <si>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</si>
  <si>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STANDARDTABELL FOR OFFENTLIGGJØRING AV OPPLYSNINGER OM FORETAKS OVERHOLDELSE AV KRAVET OM  MOTSYKLISK KAPITALBUFFER</t>
  </si>
  <si>
    <t>Referansedata</t>
  </si>
  <si>
    <t>Konsolideringsnivå</t>
  </si>
  <si>
    <t>Geografisk fordeling av relevante kredittengasjementer</t>
  </si>
  <si>
    <t>Rad</t>
  </si>
  <si>
    <t>Generelle kreditt- engasjementer</t>
  </si>
  <si>
    <t>Engasjementer i handels- porteføljen</t>
  </si>
  <si>
    <t>Verdipapiriserings-engasjementer</t>
  </si>
  <si>
    <t>Vekter for kapitalkrav</t>
  </si>
  <si>
    <t>Motsyklisk kapitalbuffersats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</si>
  <si>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</si>
  <si>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</si>
  <si>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</si>
  <si>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</si>
  <si>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</si>
  <si>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</si>
  <si>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Verdipapiriseringsengasjementer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</si>
  <si>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</si>
  <si>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</si>
  <si>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</si>
  <si>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</si>
  <si>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</si>
  <si>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</si>
  <si>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</si>
  <si>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</si>
  <si>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</si>
  <si>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</si>
  <si>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</si>
  <si>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</si>
  <si>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Norge*</t>
  </si>
  <si>
    <t>* Utenlandske relevante kredittengasjementer utgjør mindre enn 2% av konsernets samlede beregningsgrunnlag</t>
  </si>
  <si>
    <t>Størrelsen på foretaksspesifikk motsyklisk kapitalbuffer</t>
  </si>
  <si>
    <t>Kolonne</t>
  </si>
  <si>
    <t>Samlet beregningsgrunnlag</t>
  </si>
  <si>
    <t>Foretaksspesifikk motsyklisk kapitalbuffersats</t>
  </si>
  <si>
    <t>Krav til foretaksspesifikk motsyklisk kapitalbuffer</t>
  </si>
  <si>
    <t>Tabell A1a</t>
  </si>
  <si>
    <t>Tabell A1b</t>
  </si>
  <si>
    <t>Virksomhetssammenslutninger , inkludert kjøp og salg av datterselskaper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</si>
  <si>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</si>
  <si>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</si>
  <si>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</si>
  <si>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</si>
  <si>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</si>
  <si>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</si>
  <si>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A2</t>
  </si>
  <si>
    <t>A1</t>
  </si>
  <si>
    <t>Tjenesteytende næringer ellers</t>
  </si>
  <si>
    <t>Varehandel, hotell og restaurant</t>
  </si>
  <si>
    <t>A4</t>
  </si>
  <si>
    <t>Valuta</t>
  </si>
  <si>
    <t>A5</t>
  </si>
  <si>
    <t>Uten løpetid</t>
  </si>
  <si>
    <t>Inntil 1 mnd</t>
  </si>
  <si>
    <t>Fra 1-3 mnd</t>
  </si>
  <si>
    <t>Fra 3 mnd - 1 år</t>
  </si>
  <si>
    <t>Fra 1-5 år</t>
  </si>
  <si>
    <t>Over 5 år</t>
  </si>
  <si>
    <t/>
  </si>
  <si>
    <t>A6</t>
  </si>
  <si>
    <t>OV1</t>
  </si>
  <si>
    <t>LI1</t>
  </si>
  <si>
    <t>CR3</t>
  </si>
  <si>
    <t>LI2</t>
  </si>
  <si>
    <t>CR4</t>
  </si>
  <si>
    <t>CR5</t>
  </si>
  <si>
    <t>CCR1</t>
  </si>
  <si>
    <t>CCR2</t>
  </si>
  <si>
    <t>CCR3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</si>
  <si>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</si>
  <si>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</si>
  <si>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</si>
  <si>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</si>
  <si>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</si>
  <si>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</si>
  <si>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</si>
  <si>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</si>
  <si>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</si>
  <si>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</si>
  <si>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</si>
  <si>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</si>
  <si>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</si>
  <si>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</si>
  <si>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</si>
  <si>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</si>
  <si>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</si>
  <si>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</si>
  <si>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</si>
  <si>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</si>
  <si>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A3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</si>
  <si>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</si>
  <si>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</si>
  <si>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</si>
  <si>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</si>
  <si>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</si>
  <si>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CCR7, MRB, MR2, MR3, MR4</t>
  </si>
  <si>
    <t>CRE, CR6, CR7, CR8, CR9, CR10, CCR4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</si>
  <si>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</si>
  <si>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</si>
  <si>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</si>
  <si>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</si>
  <si>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</si>
  <si>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Gjenværende kontraktsmessig løpetid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</si>
  <si>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</si>
  <si>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</si>
  <si>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</si>
  <si>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</si>
  <si>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Alle tall er i millioner kroner. Avrundinger kan forekomme.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</si>
  <si>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</si>
  <si>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</si>
  <si>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</si>
  <si>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</si>
  <si>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</si>
  <si>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</si>
  <si>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Opplysninger om foretaks overholdelse av kravet om motsyklisk kapitalbuffer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</si>
  <si>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</si>
  <si>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</si>
  <si>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</si>
  <si>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</si>
  <si>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</si>
  <si>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</si>
  <si>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</si>
  <si>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</si>
  <si>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</si>
  <si>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</si>
  <si>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</si>
  <si>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</si>
  <si>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</si>
  <si>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</si>
  <si>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</si>
  <si>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LI3, INS1</t>
  </si>
  <si>
    <t>CCR5-B</t>
  </si>
  <si>
    <t>CCR5-A</t>
  </si>
  <si>
    <t>Totalt:</t>
  </si>
  <si>
    <t>Følgende tabeller er ikke aktuelle fordi de er utenfor Sparebanken Østs forretningsmodell, og mangler data: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</si>
  <si>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</si>
  <si>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</si>
  <si>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</si>
  <si>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</si>
  <si>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</si>
  <si>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</si>
  <si>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</si>
  <si>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</si>
  <si>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</si>
  <si>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</si>
  <si>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</si>
  <si>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</si>
  <si>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</si>
  <si>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</si>
  <si>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</si>
  <si>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</si>
  <si>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</si>
  <si>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A8</t>
  </si>
  <si>
    <t>A7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</si>
  <si>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</si>
  <si>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</si>
  <si>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</si>
  <si>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</si>
  <si>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</si>
  <si>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NO0010692247</t>
  </si>
  <si>
    <t>NO0010720436</t>
  </si>
  <si>
    <t>NO0010674203</t>
  </si>
  <si>
    <t>NO0010692239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</si>
  <si>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</si>
  <si>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</si>
  <si>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</si>
  <si>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</si>
  <si>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</si>
  <si>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</si>
  <si>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</si>
  <si>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</si>
  <si>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</si>
  <si>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</si>
  <si>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</si>
  <si>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</si>
  <si>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</si>
  <si>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</si>
  <si>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</si>
  <si>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 xml:space="preserve">MNOK 150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</si>
  <si>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</si>
  <si>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</si>
  <si>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</si>
  <si>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</si>
  <si>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</si>
  <si>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</si>
  <si>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</si>
  <si>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</si>
  <si>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</si>
  <si>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</si>
  <si>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</si>
  <si>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</si>
  <si>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</si>
  <si>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</si>
  <si>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</si>
  <si>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</si>
  <si>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</si>
  <si>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24. oktober 2018 til 100 % av pålydende + påløpt rente. Regulatorisk innløsningsrett.</t>
  </si>
  <si>
    <t>26. september 2019 til 100 % av pålydende + påløpt rente. Regulatorisk innløsningsrett.</t>
  </si>
  <si>
    <t>11. april 2018 til 100 % av pålydende + påløpt rente. Regulatorisk innløsningsrett.</t>
  </si>
  <si>
    <t>Datoer for eventuell etterfølgende innløsningsrett</t>
  </si>
  <si>
    <t>24. januar, 24. april, 24. juli og 24. oktober hvert år etter første innløsningsrett.</t>
  </si>
  <si>
    <t>26. mars, 26. juni, 26. september og 26. desember hvert år etter første innløsningsrett.</t>
  </si>
  <si>
    <t>11. januar, 11. april, 11. juli og 11. oktober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</si>
  <si>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</si>
  <si>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</si>
  <si>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</si>
  <si>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</si>
  <si>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</si>
  <si>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3M NIBOR + 2,80 % margin</t>
  </si>
  <si>
    <t>3M NIBOR + 2,23 % margin</t>
  </si>
  <si>
    <t>3M NIBOR + 1,85 %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</si>
  <si>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</si>
  <si>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</si>
  <si>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</si>
  <si>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</si>
  <si>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</si>
  <si>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</si>
  <si>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</si>
  <si>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</si>
  <si>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</si>
  <si>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</si>
  <si>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</si>
  <si>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</si>
  <si>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</si>
  <si>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</si>
  <si>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</si>
  <si>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</si>
  <si>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</si>
  <si>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</si>
  <si>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</si>
  <si>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</si>
  <si>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</si>
  <si>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</si>
  <si>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</si>
  <si>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</si>
  <si>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</si>
  <si>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</si>
  <si>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</si>
  <si>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</si>
  <si>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</si>
  <si>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</si>
  <si>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</si>
  <si>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</si>
  <si>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</si>
  <si>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</si>
  <si>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</si>
  <si>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</si>
  <si>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</si>
  <si>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</si>
  <si>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</si>
  <si>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</si>
  <si>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</si>
  <si>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</si>
  <si>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</si>
  <si>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</si>
  <si>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</si>
  <si>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</si>
  <si>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</si>
  <si>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</si>
  <si>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</si>
  <si>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</si>
  <si>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</si>
  <si>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</si>
  <si>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</si>
  <si>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</si>
  <si>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</si>
  <si>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</si>
  <si>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</si>
  <si>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</si>
  <si>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</si>
  <si>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</si>
  <si>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</si>
  <si>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</si>
  <si>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</si>
  <si>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</si>
  <si>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</si>
  <si>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</si>
  <si>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</si>
  <si>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</si>
  <si>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</si>
  <si>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</si>
  <si>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</si>
  <si>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</si>
  <si>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</si>
  <si>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</si>
  <si>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</si>
  <si>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</si>
  <si>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</si>
  <si>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</si>
  <si>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</si>
  <si>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</si>
  <si>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</si>
  <si>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</si>
  <si>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</si>
  <si>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</si>
  <si>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</si>
  <si>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</si>
  <si>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</si>
  <si>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</si>
  <si>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</si>
  <si>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</si>
  <si>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</si>
  <si>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</si>
  <si>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</si>
  <si>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</si>
  <si>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</si>
  <si>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</si>
  <si>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</si>
  <si>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</si>
  <si>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</si>
  <si>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</si>
  <si>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</si>
  <si>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</si>
  <si>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</si>
  <si>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</si>
  <si>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</si>
  <si>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</si>
  <si>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</si>
  <si>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</si>
  <si>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</si>
  <si>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</si>
  <si>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</si>
  <si>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</si>
  <si>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</si>
  <si>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</si>
  <si>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</si>
  <si>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</si>
  <si>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</si>
  <si>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</si>
  <si>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</si>
  <si>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</si>
  <si>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</si>
  <si>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</si>
  <si>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</si>
  <si>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</si>
  <si>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</si>
  <si>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</si>
  <si>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</si>
  <si>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</si>
  <si>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</si>
  <si>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</si>
  <si>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</si>
  <si>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</si>
  <si>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</si>
  <si>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</si>
  <si>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</si>
  <si>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</si>
  <si>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</si>
  <si>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</si>
  <si>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</si>
  <si>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</si>
  <si>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</si>
  <si>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</si>
  <si>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</si>
  <si>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</si>
  <si>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</si>
  <si>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</si>
  <si>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</si>
  <si>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</si>
  <si>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</si>
  <si>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</si>
  <si>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</si>
  <si>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</si>
  <si>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</si>
  <si>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</si>
  <si>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</si>
  <si>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</si>
  <si>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</si>
  <si>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</si>
  <si>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</si>
  <si>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</si>
  <si>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</si>
  <si>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</si>
  <si>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</si>
  <si>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</si>
  <si>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</si>
  <si>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</si>
  <si>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</si>
  <si>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</si>
  <si>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</si>
  <si>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</si>
  <si>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</si>
  <si>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</si>
  <si>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</si>
  <si>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</si>
  <si>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</si>
  <si>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</si>
  <si>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</si>
  <si>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</si>
  <si>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</si>
  <si>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</si>
  <si>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</si>
  <si>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</si>
  <si>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</si>
  <si>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</si>
  <si>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</si>
  <si>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</si>
  <si>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Fondsobligasjoner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</si>
  <si>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</si>
  <si>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</si>
  <si>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</si>
  <si>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</si>
  <si>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</si>
  <si>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</si>
  <si>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</si>
  <si>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</si>
  <si>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</si>
  <si>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</si>
  <si>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</si>
  <si>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Utvidet regnskapsoversikt for avstemming av ansvarlig kapital</t>
  </si>
  <si>
    <t>A9</t>
  </si>
  <si>
    <t>A6. Fordeling av engasjement på sektor og næring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</si>
  <si>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</si>
  <si>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</si>
  <si>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</si>
  <si>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</si>
  <si>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</si>
  <si>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</si>
  <si>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A10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</si>
  <si>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</si>
  <si>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</si>
  <si>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</si>
  <si>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</si>
  <si>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</si>
  <si>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</si>
  <si>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</si>
  <si>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</si>
  <si>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</si>
  <si>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</si>
  <si>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</si>
  <si>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</si>
  <si>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</si>
  <si>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</si>
  <si>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</si>
  <si>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</si>
  <si>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</si>
  <si>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</si>
  <si>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</si>
  <si>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Ordinær egenkapitalbeviskapital</t>
  </si>
  <si>
    <t>Fondsobligasjonskapital</t>
  </si>
  <si>
    <t>Skjema for offentliggjøring av sammensetningen av ansvarlig kapital</t>
  </si>
  <si>
    <t>A2/CC1</t>
  </si>
  <si>
    <t>Gruppenedskrivning næring</t>
  </si>
  <si>
    <t>Banken har ikke slike eksponeringer.</t>
  </si>
  <si>
    <t>Banken har ingen slike eksponeringer.</t>
  </si>
  <si>
    <t>Brutto positiv virkelig verdi / netto bokført beløp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</si>
</sst>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0.0\ %"/>
    <numFmt numFmtId="165" formatCode="#,##0.0_);\(#,##0.0\)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</numFmts>
  <fonts count="27" x14ac:knownFonts="1">
    <font>
      <sz val="9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8">
    <xf numFmtId="0" fontId="0" fillId="0" borderId="0"/>
    <xf numFmtId="43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7" fillId="3" borderId="12" applyNumberFormat="0" applyFont="0" applyAlignment="0" applyProtection="0"/>
    <xf numFmtId="0" fontId="8" fillId="3" borderId="12" applyNumberFormat="0" applyFont="0" applyAlignment="0" applyProtection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" borderId="1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3" borderId="12" applyNumberFormat="0" applyFont="0" applyAlignment="0" applyProtection="0"/>
  </cellStyleXfs>
  <cellXfs count="378">
    <xf numFmtId="0" fontId="0" fillId="0" borderId="0" xfId="0"/>
    <xf numFmtId="0" fontId="9" fillId="0" borderId="2" xfId="10" applyFont="1" applyBorder="1" applyAlignment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left" vertical="center" wrapText="1" indent="1"/>
    </xf>
    <xf numFmtId="0" fontId="9" fillId="0" borderId="2" xfId="10" applyFont="1" applyBorder="1" applyAlignment="1">
      <alignment vertical="center" wrapText="1"/>
    </xf>
    <xf numFmtId="0" fontId="12" fillId="0" borderId="2" xfId="10" applyFont="1" applyBorder="1" applyAlignment="1">
      <alignment vertical="center" wrapText="1"/>
    </xf>
    <xf numFmtId="0" fontId="13" fillId="0" borderId="2" xfId="10" applyFont="1" applyBorder="1" applyAlignment="1">
      <alignment vertical="center" wrapText="1"/>
    </xf>
    <xf numFmtId="0" fontId="13" fillId="0" borderId="2" xfId="10" applyFont="1" applyBorder="1" applyAlignment="1">
      <alignment horizontal="center" vertical="center" wrapText="1"/>
    </xf>
    <xf numFmtId="0" fontId="10" fillId="0" borderId="2" xfId="10" applyFont="1" applyBorder="1" applyAlignment="1">
      <alignment vertical="center" wrapText="1"/>
    </xf>
    <xf numFmtId="0" fontId="1" fillId="0" borderId="2" xfId="10" applyFont="1" applyBorder="1" applyAlignment="1">
      <alignment vertical="center" wrapText="1"/>
    </xf>
    <xf numFmtId="0" fontId="9" fillId="0" borderId="0" xfId="10" applyFont="1" applyAlignment="1">
      <alignment vertical="center"/>
    </xf>
    <xf numFmtId="0" fontId="9" fillId="0" borderId="0" xfId="10" applyFont="1"/>
    <xf numFmtId="0" fontId="9" fillId="0" borderId="0" xfId="10" applyFont="1" applyBorder="1" applyAlignment="1">
      <alignment vertical="center"/>
    </xf>
    <xf numFmtId="3" fontId="9" fillId="0" borderId="0" xfId="10" applyNumberFormat="1" applyFont="1" applyBorder="1" applyAlignment="1">
      <alignment horizontal="right" vertical="center" wrapText="1"/>
    </xf>
    <xf numFmtId="0" fontId="9" fillId="0" borderId="0" xfId="10" applyFont="1" applyBorder="1" applyAlignment="1">
      <alignment horizontal="right" vertical="center" wrapText="1"/>
    </xf>
    <xf numFmtId="3" fontId="9" fillId="0" borderId="0" xfId="10" applyNumberFormat="1" applyFont="1"/>
    <xf numFmtId="0" fontId="9" fillId="0" borderId="0" xfId="9" applyFont="1"/>
    <xf numFmtId="0" fontId="14" fillId="0" borderId="0" xfId="9" applyFont="1"/>
    <xf numFmtId="0" fontId="9" fillId="0" borderId="2" xfId="9" applyFont="1" applyBorder="1"/>
    <xf numFmtId="0" fontId="9" fillId="0" borderId="2" xfId="9" applyFont="1" applyBorder="1" applyAlignment="1">
      <alignment wrapText="1"/>
    </xf>
    <xf numFmtId="49" fontId="9" fillId="0" borderId="2" xfId="9" applyNumberFormat="1" applyFont="1" applyBorder="1" applyAlignment="1">
      <alignment wrapText="1"/>
    </xf>
    <xf numFmtId="49" fontId="9" fillId="0" borderId="2" xfId="9" applyNumberFormat="1" applyFont="1" applyBorder="1"/>
    <xf numFmtId="3" fontId="9" fillId="0" borderId="2" xfId="9" applyNumberFormat="1" applyFont="1" applyBorder="1" applyAlignment="1">
      <alignment wrapText="1"/>
    </xf>
    <xf numFmtId="9" fontId="9" fillId="0" borderId="2" xfId="9" applyNumberFormat="1" applyFont="1" applyBorder="1"/>
    <xf numFmtId="10" fontId="9" fillId="0" borderId="2" xfId="9" applyNumberFormat="1" applyFont="1" applyBorder="1"/>
    <xf numFmtId="0" fontId="9" fillId="0" borderId="0" xfId="9" quotePrefix="1" applyFont="1"/>
    <xf numFmtId="0" fontId="10" fillId="0" borderId="10" xfId="9" applyFont="1" applyBorder="1"/>
    <xf numFmtId="49" fontId="10" fillId="0" borderId="2" xfId="9" applyNumberFormat="1" applyFont="1" applyBorder="1"/>
    <xf numFmtId="49" fontId="9" fillId="0" borderId="0" xfId="9" applyNumberFormat="1" applyFont="1"/>
    <xf numFmtId="0" fontId="10" fillId="0" borderId="0" xfId="9" applyFont="1" applyAlignment="1">
      <alignment horizontal="left"/>
    </xf>
    <xf numFmtId="0" fontId="10" fillId="0" borderId="0" xfId="10" applyFont="1"/>
    <xf numFmtId="0" fontId="10" fillId="0" borderId="0" xfId="10" applyFont="1" applyAlignment="1">
      <alignment vertical="center"/>
    </xf>
    <xf numFmtId="3" fontId="9" fillId="0" borderId="2" xfId="10" applyNumberFormat="1" applyFont="1" applyBorder="1" applyAlignment="1">
      <alignment vertical="center" wrapText="1"/>
    </xf>
    <xf numFmtId="3" fontId="9" fillId="0" borderId="2" xfId="10" applyNumberFormat="1" applyFont="1" applyBorder="1"/>
    <xf numFmtId="0" fontId="10" fillId="0" borderId="2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center" vertical="center" wrapText="1"/>
    </xf>
    <xf numFmtId="0" fontId="1" fillId="0" borderId="13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left" vertical="center" wrapText="1" indent="1"/>
    </xf>
    <xf numFmtId="0" fontId="9" fillId="0" borderId="13" xfId="10" applyFont="1" applyBorder="1" applyAlignment="1">
      <alignment vertical="center" wrapText="1"/>
    </xf>
    <xf numFmtId="3" fontId="9" fillId="0" borderId="13" xfId="10" applyNumberFormat="1" applyFont="1" applyBorder="1" applyAlignment="1">
      <alignment vertical="center" wrapText="1"/>
    </xf>
    <xf numFmtId="0" fontId="13" fillId="0" borderId="13" xfId="10" applyFont="1" applyBorder="1" applyAlignment="1">
      <alignment vertical="center" wrapText="1"/>
    </xf>
    <xf numFmtId="0" fontId="12" fillId="0" borderId="13" xfId="10" applyFont="1" applyBorder="1" applyAlignment="1">
      <alignment vertical="center" wrapText="1"/>
    </xf>
    <xf numFmtId="0" fontId="9" fillId="0" borderId="14" xfId="10" applyFont="1" applyBorder="1" applyAlignment="1">
      <alignment horizontal="left" vertical="center" wrapText="1" indent="1"/>
    </xf>
    <xf numFmtId="3" fontId="1" fillId="0" borderId="13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9" fillId="0" borderId="0" xfId="10" quotePrefix="1" applyNumberFormat="1" applyFont="1"/>
    <xf numFmtId="0" fontId="9" fillId="0" borderId="2" xfId="10" applyFont="1" applyBorder="1" applyAlignment="1">
      <alignment vertical="center"/>
    </xf>
    <xf numFmtId="3" fontId="9" fillId="0" borderId="2" xfId="10" applyNumberFormat="1" applyFont="1" applyBorder="1" applyAlignment="1">
      <alignment horizontal="right" vertical="center" wrapText="1"/>
    </xf>
    <xf numFmtId="0" fontId="9" fillId="0" borderId="0" xfId="10" applyFont="1" applyAlignment="1">
      <alignment wrapText="1"/>
    </xf>
    <xf numFmtId="0" fontId="9" fillId="0" borderId="5" xfId="10" applyFont="1" applyBorder="1" applyAlignment="1">
      <alignment vertical="center"/>
    </xf>
    <xf numFmtId="0" fontId="14" fillId="0" borderId="0" xfId="9" applyFont="1" applyAlignment="1">
      <alignment wrapText="1"/>
    </xf>
    <xf numFmtId="0" fontId="9" fillId="0" borderId="0" xfId="9" applyFont="1" applyAlignment="1">
      <alignment wrapText="1"/>
    </xf>
    <xf numFmtId="0" fontId="9" fillId="0" borderId="4" xfId="10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right" vertical="center" wrapText="1"/>
    </xf>
    <xf numFmtId="0" fontId="1" fillId="0" borderId="2" xfId="10" applyFont="1" applyBorder="1" applyAlignment="1">
      <alignment vertical="center"/>
    </xf>
    <xf numFmtId="0" fontId="9" fillId="0" borderId="0" xfId="10" applyFont="1" applyFill="1" applyBorder="1" applyAlignment="1">
      <alignment vertical="center"/>
    </xf>
    <xf numFmtId="0" fontId="2" fillId="0" borderId="2" xfId="10" applyFont="1" applyBorder="1"/>
    <xf numFmtId="0" fontId="2" fillId="0" borderId="2" xfId="10" applyFont="1" applyBorder="1" applyAlignment="1">
      <alignment horizontal="right"/>
    </xf>
    <xf numFmtId="0" fontId="2" fillId="0" borderId="2" xfId="10" applyFont="1" applyBorder="1" applyAlignment="1">
      <alignment horizontal="center"/>
    </xf>
    <xf numFmtId="0" fontId="1" fillId="0" borderId="2" xfId="10" applyFont="1" applyBorder="1"/>
    <xf numFmtId="0" fontId="1" fillId="0" borderId="2" xfId="10" applyFont="1" applyBorder="1" applyAlignment="1">
      <alignment horizontal="right"/>
    </xf>
    <xf numFmtId="0" fontId="1" fillId="0" borderId="2" xfId="10" applyFont="1" applyBorder="1" applyAlignment="1">
      <alignment horizontal="center"/>
    </xf>
    <xf numFmtId="165" fontId="1" fillId="0" borderId="2" xfId="10" applyNumberFormat="1" applyFont="1" applyBorder="1" applyAlignment="1">
      <alignment horizontal="right"/>
    </xf>
    <xf numFmtId="15" fontId="1" fillId="0" borderId="2" xfId="10" applyNumberFormat="1" applyFont="1" applyBorder="1"/>
    <xf numFmtId="0" fontId="1" fillId="0" borderId="7" xfId="10" applyFont="1" applyBorder="1"/>
    <xf numFmtId="0" fontId="1" fillId="0" borderId="7" xfId="10" applyFont="1" applyBorder="1" applyAlignment="1">
      <alignment horizontal="center"/>
    </xf>
    <xf numFmtId="0" fontId="1" fillId="0" borderId="7" xfId="10" applyFont="1" applyBorder="1" applyAlignment="1">
      <alignment horizontal="right"/>
    </xf>
    <xf numFmtId="3" fontId="1" fillId="0" borderId="2" xfId="10" applyNumberFormat="1" applyFont="1" applyBorder="1" applyAlignment="1">
      <alignment horizontal="right"/>
    </xf>
    <xf numFmtId="3" fontId="1" fillId="0" borderId="2" xfId="10" applyNumberFormat="1" applyFont="1" applyBorder="1"/>
    <xf numFmtId="3" fontId="2" fillId="0" borderId="2" xfId="10" applyNumberFormat="1" applyFont="1" applyBorder="1" applyAlignment="1">
      <alignment horizontal="right"/>
    </xf>
    <xf numFmtId="3" fontId="1" fillId="0" borderId="7" xfId="10" applyNumberFormat="1" applyFont="1" applyBorder="1" applyAlignment="1">
      <alignment horizontal="right"/>
    </xf>
    <xf numFmtId="0" fontId="2" fillId="0" borderId="2" xfId="10" applyFont="1" applyBorder="1" applyAlignment="1">
      <alignment horizontal="center" vertical="center"/>
    </xf>
    <xf numFmtId="0" fontId="1" fillId="0" borderId="2" xfId="10" applyFont="1" applyBorder="1" applyAlignment="1">
      <alignment horizontal="center" vertical="center"/>
    </xf>
    <xf numFmtId="0" fontId="2" fillId="0" borderId="2" xfId="1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9" fillId="0" borderId="0" xfId="0" applyFont="1"/>
    <xf numFmtId="3" fontId="9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 wrapText="1"/>
    </xf>
    <xf numFmtId="0" fontId="10" fillId="0" borderId="0" xfId="9" applyFont="1" applyAlignment="1">
      <alignment horizontal="left"/>
    </xf>
    <xf numFmtId="0" fontId="9" fillId="0" borderId="2" xfId="10" applyFont="1" applyBorder="1" applyAlignment="1">
      <alignment horizontal="center" vertical="center" wrapText="1"/>
    </xf>
    <xf numFmtId="3" fontId="9" fillId="0" borderId="2" xfId="10" applyNumberFormat="1" applyFont="1" applyBorder="1" applyAlignment="1">
      <alignment vertical="center" wrapText="1"/>
    </xf>
    <xf numFmtId="0" fontId="9" fillId="0" borderId="2" xfId="1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66" fontId="9" fillId="0" borderId="0" xfId="10" applyNumberFormat="1" applyFont="1" applyBorder="1" applyAlignment="1">
      <alignment horizontal="right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vertical="center" wrapText="1"/>
    </xf>
    <xf numFmtId="0" fontId="9" fillId="0" borderId="13" xfId="10" applyFont="1" applyBorder="1" applyAlignment="1">
      <alignment horizontal="center" vertical="center" wrapText="1"/>
    </xf>
    <xf numFmtId="0" fontId="15" fillId="0" borderId="2" xfId="9" applyFont="1" applyBorder="1" applyAlignment="1">
      <alignment horizontal="center" textRotation="90" wrapText="1"/>
    </xf>
    <xf numFmtId="0" fontId="9" fillId="0" borderId="2" xfId="9" applyFont="1" applyBorder="1" applyAlignment="1">
      <alignment horizontal="center" textRotation="90" wrapText="1"/>
    </xf>
    <xf numFmtId="3" fontId="10" fillId="0" borderId="2" xfId="9" applyNumberFormat="1" applyFont="1" applyBorder="1"/>
    <xf numFmtId="0" fontId="10" fillId="0" borderId="2" xfId="9" applyFont="1" applyBorder="1"/>
    <xf numFmtId="9" fontId="10" fillId="0" borderId="2" xfId="9" applyNumberFormat="1" applyFont="1" applyBorder="1"/>
    <xf numFmtId="10" fontId="10" fillId="0" borderId="2" xfId="9" applyNumberFormat="1" applyFont="1" applyBorder="1"/>
    <xf numFmtId="3" fontId="10" fillId="0" borderId="2" xfId="10" applyNumberFormat="1" applyFont="1" applyBorder="1" applyAlignment="1">
      <alignment vertical="center" wrapText="1"/>
    </xf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1" fillId="0" borderId="2" xfId="7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164" fontId="9" fillId="0" borderId="2" xfId="22" applyNumberFormat="1" applyFont="1" applyBorder="1" applyAlignment="1">
      <alignment vertical="center" wrapText="1"/>
    </xf>
    <xf numFmtId="164" fontId="10" fillId="0" borderId="2" xfId="22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5" xfId="0" applyFont="1" applyBorder="1"/>
    <xf numFmtId="0" fontId="11" fillId="0" borderId="0" xfId="0" applyFont="1"/>
    <xf numFmtId="0" fontId="1" fillId="0" borderId="0" xfId="0" applyFont="1"/>
    <xf numFmtId="0" fontId="11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 indent="2"/>
    </xf>
    <xf numFmtId="0" fontId="1" fillId="0" borderId="2" xfId="0" applyFont="1" applyBorder="1"/>
    <xf numFmtId="3" fontId="1" fillId="4" borderId="2" xfId="0" applyNumberFormat="1" applyFont="1" applyFill="1" applyBorder="1" applyAlignment="1">
      <alignment vertical="center" wrapText="1"/>
    </xf>
    <xf numFmtId="3" fontId="11" fillId="0" borderId="2" xfId="0" applyNumberFormat="1" applyFont="1" applyBorder="1" applyAlignment="1">
      <alignment vertical="center" wrapText="1"/>
    </xf>
    <xf numFmtId="3" fontId="11" fillId="4" borderId="2" xfId="0" applyNumberFormat="1" applyFont="1" applyFill="1" applyBorder="1" applyAlignment="1">
      <alignment vertical="center" wrapText="1"/>
    </xf>
    <xf numFmtId="3" fontId="2" fillId="4" borderId="2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11" fillId="0" borderId="0" xfId="0" applyFont="1" applyBorder="1"/>
    <xf numFmtId="9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5" xfId="0" applyFont="1" applyFill="1" applyBorder="1"/>
    <xf numFmtId="3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/>
    <xf numFmtId="0" fontId="9" fillId="0" borderId="2" xfId="10" applyFont="1" applyBorder="1" applyAlignment="1">
      <alignment wrapText="1"/>
    </xf>
    <xf numFmtId="0" fontId="9" fillId="0" borderId="0" xfId="10" applyFont="1" applyBorder="1"/>
    <xf numFmtId="0" fontId="9" fillId="0" borderId="4" xfId="10" applyFont="1" applyBorder="1"/>
    <xf numFmtId="0" fontId="9" fillId="0" borderId="3" xfId="10" applyFont="1" applyBorder="1"/>
    <xf numFmtId="0" fontId="9" fillId="0" borderId="5" xfId="10" applyFont="1" applyBorder="1"/>
    <xf numFmtId="0" fontId="9" fillId="0" borderId="2" xfId="10" applyFont="1" applyBorder="1" applyAlignment="1">
      <alignment horizontal="center"/>
    </xf>
    <xf numFmtId="1" fontId="9" fillId="0" borderId="2" xfId="10" applyNumberFormat="1" applyFont="1" applyBorder="1"/>
    <xf numFmtId="0" fontId="10" fillId="0" borderId="2" xfId="10" applyFont="1" applyBorder="1"/>
    <xf numFmtId="0" fontId="9" fillId="0" borderId="2" xfId="10" applyFont="1" applyBorder="1" applyAlignment="1">
      <alignment horizontal="left" indent="2"/>
    </xf>
    <xf numFmtId="0" fontId="10" fillId="0" borderId="2" xfId="10" applyFont="1" applyBorder="1" applyAlignment="1">
      <alignment horizontal="left"/>
    </xf>
    <xf numFmtId="0" fontId="10" fillId="0" borderId="2" xfId="10" applyFont="1" applyBorder="1" applyAlignment="1">
      <alignment horizontal="left" indent="2"/>
    </xf>
    <xf numFmtId="0" fontId="9" fillId="5" borderId="2" xfId="10" applyFont="1" applyFill="1" applyBorder="1"/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0" fontId="2" fillId="0" borderId="2" xfId="10" applyFont="1" applyBorder="1" applyAlignment="1">
      <alignment wrapText="1"/>
    </xf>
    <xf numFmtId="0" fontId="10" fillId="0" borderId="2" xfId="10" applyFont="1" applyBorder="1" applyAlignment="1">
      <alignment horizontal="center"/>
    </xf>
    <xf numFmtId="0" fontId="10" fillId="0" borderId="2" xfId="10" applyFont="1" applyBorder="1" applyAlignment="1">
      <alignment wrapText="1"/>
    </xf>
    <xf numFmtId="0" fontId="9" fillId="0" borderId="2" xfId="10" applyFont="1" applyBorder="1" applyAlignment="1">
      <alignment horizontal="left" indent="1"/>
    </xf>
    <xf numFmtId="0" fontId="9" fillId="0" borderId="2" xfId="10" applyFont="1" applyFill="1" applyBorder="1" applyAlignment="1">
      <alignment horizontal="left" indent="2"/>
    </xf>
    <xf numFmtId="0" fontId="9" fillId="0" borderId="2" xfId="10" applyFont="1" applyBorder="1" applyAlignment="1">
      <alignment horizontal="center" wrapText="1"/>
    </xf>
    <xf numFmtId="9" fontId="9" fillId="0" borderId="2" xfId="10" applyNumberFormat="1" applyFont="1" applyBorder="1" applyAlignment="1">
      <alignment horizontal="center" wrapText="1"/>
    </xf>
    <xf numFmtId="0" fontId="17" fillId="0" borderId="0" xfId="0" applyFont="1"/>
    <xf numFmtId="0" fontId="18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24" applyFont="1"/>
    <xf numFmtId="0" fontId="0" fillId="0" borderId="0" xfId="0" applyAlignment="1">
      <alignment wrapText="1"/>
    </xf>
    <xf numFmtId="0" fontId="9" fillId="0" borderId="0" xfId="10" applyFont="1" applyBorder="1" applyAlignment="1">
      <alignment horizontal="center"/>
    </xf>
    <xf numFmtId="1" fontId="9" fillId="0" borderId="0" xfId="10" applyNumberFormat="1" applyFont="1" applyBorder="1"/>
    <xf numFmtId="0" fontId="9" fillId="0" borderId="2" xfId="10" applyFont="1" applyBorder="1" applyAlignment="1">
      <alignment horizontal="center" vertical="center"/>
    </xf>
    <xf numFmtId="3" fontId="14" fillId="0" borderId="2" xfId="10" applyNumberFormat="1" applyFont="1" applyBorder="1" applyAlignment="1">
      <alignment horizontal="right" vertical="center" wrapText="1"/>
    </xf>
    <xf numFmtId="14" fontId="10" fillId="0" borderId="0" xfId="10" applyNumberFormat="1" applyFont="1"/>
    <xf numFmtId="0" fontId="9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2" fillId="0" borderId="2" xfId="10" applyNumberFormat="1" applyFont="1" applyBorder="1"/>
    <xf numFmtId="1" fontId="10" fillId="0" borderId="2" xfId="10" applyNumberFormat="1" applyFont="1" applyBorder="1"/>
    <xf numFmtId="1" fontId="20" fillId="0" borderId="0" xfId="10" applyNumberFormat="1" applyFont="1"/>
    <xf numFmtId="0" fontId="1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1" fillId="0" borderId="0" xfId="25"/>
    <xf numFmtId="0" fontId="10" fillId="0" borderId="0" xfId="25" applyFont="1"/>
    <xf numFmtId="0" fontId="9" fillId="0" borderId="0" xfId="25" applyFont="1"/>
    <xf numFmtId="0" fontId="9" fillId="0" borderId="0" xfId="25" applyFont="1" applyAlignment="1">
      <alignment wrapText="1"/>
    </xf>
    <xf numFmtId="0" fontId="9" fillId="0" borderId="2" xfId="25" applyFont="1" applyBorder="1" applyAlignment="1">
      <alignment horizontal="left" vertical="center"/>
    </xf>
    <xf numFmtId="0" fontId="9" fillId="0" borderId="2" xfId="25" applyFont="1" applyBorder="1" applyAlignment="1">
      <alignment horizontal="center" vertical="center" wrapText="1"/>
    </xf>
    <xf numFmtId="0" fontId="9" fillId="0" borderId="2" xfId="25" applyFont="1" applyBorder="1" applyAlignment="1">
      <alignment horizontal="left" vertical="center" wrapText="1"/>
    </xf>
    <xf numFmtId="14" fontId="1" fillId="0" borderId="2" xfId="25" applyNumberFormat="1" applyFont="1" applyBorder="1" applyAlignment="1">
      <alignment horizontal="center" vertical="center" wrapText="1"/>
    </xf>
    <xf numFmtId="0" fontId="12" fillId="0" borderId="2" xfId="25" applyFont="1" applyBorder="1" applyAlignment="1">
      <alignment horizontal="left" vertical="center"/>
    </xf>
    <xf numFmtId="0" fontId="12" fillId="0" borderId="2" xfId="25" applyFont="1" applyBorder="1" applyAlignment="1">
      <alignment horizontal="center" vertical="center" wrapText="1"/>
    </xf>
    <xf numFmtId="0" fontId="1" fillId="0" borderId="2" xfId="25" applyFont="1" applyBorder="1" applyAlignment="1">
      <alignment horizontal="center" vertical="center" wrapText="1"/>
    </xf>
    <xf numFmtId="168" fontId="9" fillId="0" borderId="2" xfId="25" applyNumberFormat="1" applyFont="1" applyBorder="1" applyAlignment="1">
      <alignment horizontal="center" vertical="center" wrapText="1"/>
    </xf>
    <xf numFmtId="0" fontId="9" fillId="0" borderId="2" xfId="25" applyFont="1" applyBorder="1" applyAlignment="1">
      <alignment vertical="center"/>
    </xf>
    <xf numFmtId="0" fontId="9" fillId="0" borderId="2" xfId="25" applyFont="1" applyBorder="1" applyAlignment="1">
      <alignment horizontal="center" vertical="center"/>
    </xf>
    <xf numFmtId="0" fontId="16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20" fillId="8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3" fontId="9" fillId="11" borderId="2" xfId="0" applyNumberFormat="1" applyFont="1" applyFill="1" applyBorder="1"/>
    <xf numFmtId="0" fontId="10" fillId="9" borderId="2" xfId="0" applyFont="1" applyFill="1" applyBorder="1" applyAlignment="1">
      <alignment wrapText="1"/>
    </xf>
    <xf numFmtId="3" fontId="10" fillId="9" borderId="2" xfId="0" applyNumberFormat="1" applyFont="1" applyFill="1" applyBorder="1"/>
    <xf numFmtId="3" fontId="9" fillId="0" borderId="2" xfId="27" applyNumberFormat="1" applyFont="1" applyFill="1" applyBorder="1"/>
    <xf numFmtId="10" fontId="9" fillId="0" borderId="2" xfId="26" applyNumberFormat="1" applyFont="1" applyBorder="1"/>
    <xf numFmtId="10" fontId="9" fillId="0" borderId="2" xfId="26" applyNumberFormat="1" applyFont="1" applyFill="1" applyBorder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3" fillId="0" borderId="0" xfId="0" applyFont="1"/>
    <xf numFmtId="0" fontId="0" fillId="0" borderId="0" xfId="0" applyAlignment="1">
      <alignment horizontal="left"/>
    </xf>
    <xf numFmtId="0" fontId="22" fillId="10" borderId="2" xfId="0" applyFont="1" applyFill="1" applyBorder="1"/>
    <xf numFmtId="0" fontId="24" fillId="0" borderId="2" xfId="0" applyFont="1" applyBorder="1"/>
    <xf numFmtId="0" fontId="22" fillId="9" borderId="2" xfId="0" applyFont="1" applyFill="1" applyBorder="1"/>
    <xf numFmtId="0" fontId="22" fillId="0" borderId="2" xfId="0" applyFont="1" applyBorder="1" applyAlignment="1">
      <alignment horizontal="center"/>
    </xf>
    <xf numFmtId="3" fontId="22" fillId="10" borderId="2" xfId="0" applyNumberFormat="1" applyFont="1" applyFill="1" applyBorder="1"/>
    <xf numFmtId="0" fontId="22" fillId="10" borderId="2" xfId="0" applyFont="1" applyFill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0" applyFont="1" applyBorder="1" applyAlignment="1">
      <alignment horizontal="left" indent="2"/>
    </xf>
    <xf numFmtId="14" fontId="10" fillId="0" borderId="0" xfId="25" applyNumberFormat="1" applyFont="1"/>
    <xf numFmtId="14" fontId="10" fillId="0" borderId="0" xfId="0" applyNumberFormat="1" applyFont="1"/>
    <xf numFmtId="14" fontId="16" fillId="0" borderId="0" xfId="0" applyNumberFormat="1" applyFont="1" applyAlignment="1">
      <alignment wrapText="1"/>
    </xf>
    <xf numFmtId="14" fontId="10" fillId="0" borderId="0" xfId="9" applyNumberFormat="1" applyFont="1"/>
    <xf numFmtId="0" fontId="10" fillId="0" borderId="2" xfId="0" applyFont="1" applyBorder="1"/>
    <xf numFmtId="0" fontId="9" fillId="0" borderId="2" xfId="1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9" fontId="9" fillId="0" borderId="0" xfId="10" applyNumberFormat="1" applyFont="1"/>
    <xf numFmtId="170" fontId="9" fillId="0" borderId="2" xfId="25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14" fontId="9" fillId="0" borderId="0" xfId="10" applyNumberFormat="1" applyFont="1"/>
    <xf numFmtId="14" fontId="9" fillId="0" borderId="0" xfId="0" applyNumberFormat="1" applyFont="1"/>
    <xf numFmtId="14" fontId="1" fillId="0" borderId="0" xfId="0" applyNumberFormat="1" applyFont="1"/>
    <xf numFmtId="0" fontId="9" fillId="0" borderId="2" xfId="10" applyFont="1" applyBorder="1" applyAlignment="1">
      <alignment horizontal="center" vertical="center" wrapText="1"/>
    </xf>
    <xf numFmtId="168" fontId="17" fillId="0" borderId="0" xfId="0" applyNumberFormat="1" applyFont="1"/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9" fillId="0" borderId="2" xfId="0" applyNumberFormat="1" applyFont="1" applyBorder="1"/>
    <xf numFmtId="166" fontId="9" fillId="11" borderId="2" xfId="0" applyNumberFormat="1" applyFont="1" applyFill="1" applyBorder="1"/>
    <xf numFmtId="166" fontId="10" fillId="9" borderId="2" xfId="0" applyNumberFormat="1" applyFont="1" applyFill="1" applyBorder="1"/>
    <xf numFmtId="166" fontId="9" fillId="0" borderId="2" xfId="27" applyNumberFormat="1" applyFont="1" applyFill="1" applyBorder="1"/>
    <xf numFmtId="166" fontId="9" fillId="3" borderId="2" xfId="27" applyNumberFormat="1" applyFont="1" applyBorder="1"/>
    <xf numFmtId="166" fontId="9" fillId="3" borderId="12" xfId="27" applyNumberFormat="1" applyFont="1"/>
    <xf numFmtId="10" fontId="1" fillId="0" borderId="2" xfId="26" applyNumberFormat="1" applyFont="1" applyBorder="1"/>
    <xf numFmtId="166" fontId="25" fillId="0" borderId="2" xfId="27" applyNumberFormat="1" applyFont="1" applyFill="1" applyBorder="1"/>
    <xf numFmtId="166" fontId="26" fillId="0" borderId="2" xfId="27" applyNumberFormat="1" applyFont="1" applyFill="1" applyBorder="1"/>
    <xf numFmtId="166" fontId="22" fillId="9" borderId="2" xfId="0" applyNumberFormat="1" applyFont="1" applyFill="1" applyBorder="1"/>
    <xf numFmtId="166" fontId="9" fillId="0" borderId="2" xfId="7" applyNumberFormat="1" applyFont="1" applyFill="1" applyBorder="1" applyAlignment="1">
      <alignment vertical="center" wrapText="1"/>
    </xf>
    <xf numFmtId="166" fontId="9" fillId="0" borderId="2" xfId="0" applyNumberFormat="1" applyFont="1" applyFill="1" applyBorder="1" applyAlignment="1">
      <alignment vertical="center" wrapText="1"/>
    </xf>
    <xf numFmtId="166" fontId="10" fillId="0" borderId="2" xfId="0" applyNumberFormat="1" applyFont="1" applyFill="1" applyBorder="1" applyAlignment="1">
      <alignment vertical="center" wrapText="1"/>
    </xf>
    <xf numFmtId="166" fontId="9" fillId="0" borderId="2" xfId="0" applyNumberFormat="1" applyFont="1" applyBorder="1" applyAlignment="1">
      <alignment vertical="center" wrapText="1"/>
    </xf>
    <xf numFmtId="166" fontId="1" fillId="0" borderId="2" xfId="0" applyNumberFormat="1" applyFont="1" applyBorder="1" applyAlignment="1">
      <alignment vertical="center" wrapText="1"/>
    </xf>
    <xf numFmtId="166" fontId="10" fillId="0" borderId="2" xfId="0" applyNumberFormat="1" applyFont="1" applyBorder="1" applyAlignment="1">
      <alignment vertical="center" wrapText="1"/>
    </xf>
    <xf numFmtId="166" fontId="2" fillId="0" borderId="2" xfId="0" applyNumberFormat="1" applyFont="1" applyBorder="1" applyAlignment="1">
      <alignment vertical="center" wrapText="1"/>
    </xf>
    <xf numFmtId="166" fontId="1" fillId="0" borderId="2" xfId="7" applyNumberFormat="1" applyFont="1" applyFill="1" applyBorder="1" applyAlignment="1">
      <alignment vertical="center" wrapText="1"/>
    </xf>
    <xf numFmtId="166" fontId="1" fillId="0" borderId="2" xfId="0" applyNumberFormat="1" applyFont="1" applyFill="1" applyBorder="1" applyAlignment="1">
      <alignment vertical="center" wrapText="1"/>
    </xf>
    <xf numFmtId="166" fontId="2" fillId="0" borderId="2" xfId="0" applyNumberFormat="1" applyFont="1" applyFill="1" applyBorder="1" applyAlignment="1">
      <alignment vertical="center" wrapText="1"/>
    </xf>
    <xf numFmtId="166" fontId="1" fillId="4" borderId="2" xfId="0" applyNumberFormat="1" applyFont="1" applyFill="1" applyBorder="1" applyAlignment="1">
      <alignment vertical="center" wrapText="1"/>
    </xf>
    <xf numFmtId="166" fontId="11" fillId="4" borderId="2" xfId="0" applyNumberFormat="1" applyFont="1" applyFill="1" applyBorder="1" applyAlignment="1">
      <alignment vertical="center" wrapText="1"/>
    </xf>
    <xf numFmtId="166" fontId="11" fillId="0" borderId="2" xfId="0" applyNumberFormat="1" applyFont="1" applyBorder="1" applyAlignment="1">
      <alignment vertical="center" wrapText="1"/>
    </xf>
    <xf numFmtId="166" fontId="2" fillId="4" borderId="2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9" fillId="0" borderId="2" xfId="7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vertical="center" wrapText="1"/>
    </xf>
    <xf numFmtId="3" fontId="11" fillId="0" borderId="2" xfId="10" applyNumberFormat="1" applyFont="1" applyBorder="1" applyAlignment="1">
      <alignment vertical="center" wrapText="1"/>
    </xf>
    <xf numFmtId="3" fontId="10" fillId="0" borderId="2" xfId="10" applyNumberFormat="1" applyFont="1" applyBorder="1"/>
    <xf numFmtId="168" fontId="10" fillId="0" borderId="0" xfId="0" applyNumberFormat="1" applyFont="1"/>
    <xf numFmtId="0" fontId="14" fillId="0" borderId="3" xfId="9" applyFont="1" applyBorder="1" applyAlignment="1">
      <alignment horizontal="left" wrapText="1"/>
    </xf>
    <xf numFmtId="0" fontId="10" fillId="0" borderId="3" xfId="9" applyFont="1" applyBorder="1" applyAlignment="1">
      <alignment horizontal="left" wrapText="1"/>
    </xf>
    <xf numFmtId="0" fontId="15" fillId="0" borderId="10" xfId="9" applyFont="1" applyBorder="1" applyAlignment="1">
      <alignment horizontal="left" wrapText="1"/>
    </xf>
    <xf numFmtId="0" fontId="9" fillId="0" borderId="10" xfId="9" applyFont="1" applyBorder="1" applyAlignment="1">
      <alignment wrapText="1"/>
    </xf>
    <xf numFmtId="0" fontId="9" fillId="0" borderId="0" xfId="9" applyFont="1" applyAlignment="1">
      <alignment horizontal="left"/>
    </xf>
    <xf numFmtId="0" fontId="15" fillId="0" borderId="3" xfId="9" applyFont="1" applyBorder="1" applyAlignment="1">
      <alignment horizontal="left"/>
    </xf>
    <xf numFmtId="0" fontId="10" fillId="0" borderId="0" xfId="9" applyFont="1" applyBorder="1" applyAlignment="1">
      <alignment horizontal="left"/>
    </xf>
    <xf numFmtId="0" fontId="10" fillId="0" borderId="3" xfId="9" applyFont="1" applyBorder="1" applyAlignment="1">
      <alignment horizontal="left"/>
    </xf>
    <xf numFmtId="0" fontId="10" fillId="0" borderId="10" xfId="9" applyFont="1" applyBorder="1" applyAlignment="1">
      <alignment horizontal="center"/>
    </xf>
    <xf numFmtId="0" fontId="9" fillId="0" borderId="9" xfId="9" applyFont="1" applyBorder="1" applyAlignment="1">
      <alignment horizontal="center" textRotation="90"/>
    </xf>
    <xf numFmtId="0" fontId="9" fillId="0" borderId="10" xfId="9" applyFont="1" applyBorder="1" applyAlignment="1">
      <alignment horizontal="center" textRotation="90"/>
    </xf>
    <xf numFmtId="0" fontId="9" fillId="0" borderId="9" xfId="9" applyFont="1" applyBorder="1" applyAlignment="1">
      <alignment horizontal="center"/>
    </xf>
    <xf numFmtId="0" fontId="9" fillId="0" borderId="10" xfId="9" applyFont="1" applyBorder="1" applyAlignment="1">
      <alignment horizontal="center"/>
    </xf>
    <xf numFmtId="0" fontId="15" fillId="0" borderId="2" xfId="9" applyFont="1" applyBorder="1" applyAlignment="1">
      <alignment horizontal="center" wrapText="1"/>
    </xf>
    <xf numFmtId="0" fontId="9" fillId="0" borderId="2" xfId="9" applyFont="1" applyBorder="1" applyAlignment="1">
      <alignment horizontal="center" wrapText="1"/>
    </xf>
    <xf numFmtId="0" fontId="9" fillId="0" borderId="2" xfId="9" applyFont="1" applyBorder="1" applyAlignment="1">
      <alignment horizontal="center"/>
    </xf>
    <xf numFmtId="0" fontId="15" fillId="0" borderId="9" xfId="9" applyFont="1" applyBorder="1" applyAlignment="1">
      <alignment horizontal="center" textRotation="90"/>
    </xf>
    <xf numFmtId="0" fontId="15" fillId="0" borderId="10" xfId="9" applyFont="1" applyBorder="1" applyAlignment="1">
      <alignment horizontal="center" textRotation="90"/>
    </xf>
    <xf numFmtId="49" fontId="9" fillId="0" borderId="2" xfId="9" applyNumberFormat="1" applyFont="1" applyBorder="1" applyAlignment="1">
      <alignment horizontal="left"/>
    </xf>
    <xf numFmtId="3" fontId="9" fillId="0" borderId="6" xfId="9" applyNumberFormat="1" applyFont="1" applyBorder="1" applyAlignment="1">
      <alignment horizontal="center"/>
    </xf>
    <xf numFmtId="3" fontId="9" fillId="0" borderId="7" xfId="9" applyNumberFormat="1" applyFont="1" applyBorder="1" applyAlignment="1">
      <alignment horizontal="center"/>
    </xf>
    <xf numFmtId="3" fontId="9" fillId="0" borderId="8" xfId="9" applyNumberFormat="1" applyFont="1" applyBorder="1" applyAlignment="1">
      <alignment horizontal="center"/>
    </xf>
    <xf numFmtId="49" fontId="10" fillId="0" borderId="2" xfId="9" applyNumberFormat="1" applyFont="1" applyBorder="1" applyAlignment="1">
      <alignment horizontal="center"/>
    </xf>
    <xf numFmtId="10" fontId="9" fillId="0" borderId="2" xfId="9" applyNumberFormat="1" applyFont="1" applyBorder="1" applyAlignment="1">
      <alignment horizontal="center"/>
    </xf>
    <xf numFmtId="49" fontId="9" fillId="0" borderId="2" xfId="9" applyNumberFormat="1" applyFont="1" applyBorder="1" applyAlignment="1">
      <alignment horizontal="center"/>
    </xf>
    <xf numFmtId="0" fontId="10" fillId="10" borderId="6" xfId="0" applyFont="1" applyFill="1" applyBorder="1" applyAlignment="1">
      <alignment horizontal="left" wrapText="1"/>
    </xf>
    <xf numFmtId="0" fontId="10" fillId="10" borderId="7" xfId="0" applyFont="1" applyFill="1" applyBorder="1" applyAlignment="1">
      <alignment horizontal="left" wrapText="1"/>
    </xf>
    <xf numFmtId="0" fontId="10" fillId="10" borderId="8" xfId="0" applyFont="1" applyFill="1" applyBorder="1" applyAlignment="1">
      <alignment horizontal="left" wrapText="1"/>
    </xf>
    <xf numFmtId="0" fontId="10" fillId="10" borderId="6" xfId="0" applyFont="1" applyFill="1" applyBorder="1" applyAlignment="1">
      <alignment horizontal="left"/>
    </xf>
    <xf numFmtId="0" fontId="10" fillId="10" borderId="7" xfId="0" applyFont="1" applyFill="1" applyBorder="1" applyAlignment="1">
      <alignment horizontal="left"/>
    </xf>
    <xf numFmtId="0" fontId="10" fillId="10" borderId="8" xfId="0" applyFont="1" applyFill="1" applyBorder="1" applyAlignment="1">
      <alignment horizontal="left"/>
    </xf>
    <xf numFmtId="0" fontId="9" fillId="0" borderId="6" xfId="10" applyFont="1" applyBorder="1" applyAlignment="1">
      <alignment horizontal="left" vertical="center"/>
    </xf>
    <xf numFmtId="0" fontId="9" fillId="0" borderId="8" xfId="10" applyFont="1" applyBorder="1" applyAlignment="1">
      <alignment horizontal="left" vertical="center"/>
    </xf>
    <xf numFmtId="0" fontId="2" fillId="0" borderId="9" xfId="10" applyFont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165" fontId="2" fillId="0" borderId="9" xfId="10" applyNumberFormat="1" applyFont="1" applyBorder="1" applyAlignment="1">
      <alignment horizontal="center" vertical="center"/>
    </xf>
    <xf numFmtId="165" fontId="2" fillId="0" borderId="10" xfId="10" applyNumberFormat="1" applyFont="1" applyBorder="1" applyAlignment="1">
      <alignment horizontal="center" vertical="center"/>
    </xf>
    <xf numFmtId="165" fontId="2" fillId="0" borderId="9" xfId="10" applyNumberFormat="1" applyFont="1" applyBorder="1" applyAlignment="1">
      <alignment horizontal="center" vertical="center" wrapText="1"/>
    </xf>
    <xf numFmtId="165" fontId="2" fillId="0" borderId="10" xfId="10" applyNumberFormat="1" applyFont="1" applyBorder="1" applyAlignment="1">
      <alignment horizontal="center" vertical="center" wrapText="1"/>
    </xf>
    <xf numFmtId="0" fontId="2" fillId="0" borderId="0" xfId="10" applyFont="1" applyBorder="1" applyAlignment="1">
      <alignment horizontal="center"/>
    </xf>
    <xf numFmtId="0" fontId="2" fillId="0" borderId="3" xfId="10" applyFont="1" applyBorder="1" applyAlignment="1">
      <alignment horizontal="center"/>
    </xf>
    <xf numFmtId="0" fontId="1" fillId="0" borderId="9" xfId="10" applyFont="1" applyBorder="1" applyAlignment="1">
      <alignment horizontal="left" vertical="center" wrapText="1"/>
    </xf>
    <xf numFmtId="0" fontId="1" fillId="0" borderId="10" xfId="10" applyFont="1" applyBorder="1" applyAlignment="1">
      <alignment horizontal="left" vertical="center" wrapText="1"/>
    </xf>
    <xf numFmtId="0" fontId="10" fillId="0" borderId="2" xfId="0" applyFont="1" applyBorder="1" applyAlignment="1"/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9" xfId="10" applyFont="1" applyBorder="1" applyAlignment="1">
      <alignment horizontal="center" vertical="center" wrapText="1"/>
    </xf>
    <xf numFmtId="0" fontId="9" fillId="0" borderId="10" xfId="10" applyFont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0" fontId="1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9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9" fillId="0" borderId="13" xfId="10" applyFont="1" applyBorder="1" applyAlignment="1">
      <alignment horizontal="center" vertical="center" wrapText="1"/>
    </xf>
    <xf numFmtId="0" fontId="10" fillId="0" borderId="15" xfId="10" applyFont="1" applyBorder="1" applyAlignment="1">
      <alignment horizontal="center" vertical="center" wrapText="1"/>
    </xf>
    <xf numFmtId="0" fontId="10" fillId="0" borderId="16" xfId="10" applyFont="1" applyBorder="1" applyAlignment="1">
      <alignment horizontal="center" vertical="center" wrapText="1"/>
    </xf>
    <xf numFmtId="0" fontId="10" fillId="0" borderId="17" xfId="10" applyFont="1" applyBorder="1" applyAlignment="1">
      <alignment horizontal="center" vertical="center" wrapText="1"/>
    </xf>
    <xf numFmtId="0" fontId="10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 wrapText="1"/>
    </xf>
    <xf numFmtId="0" fontId="9" fillId="0" borderId="13" xfId="10" applyFont="1" applyBorder="1" applyAlignment="1">
      <alignment vertical="center" wrapText="1"/>
    </xf>
    <xf numFmtId="0" fontId="10" fillId="0" borderId="0" xfId="10" applyFont="1" applyAlignment="1">
      <alignment horizontal="center" vertical="center" wrapText="1"/>
    </xf>
    <xf numFmtId="0" fontId="10" fillId="0" borderId="4" xfId="10" applyFont="1" applyBorder="1" applyAlignment="1">
      <alignment horizontal="center" vertical="center" wrapText="1"/>
    </xf>
    <xf numFmtId="0" fontId="10" fillId="0" borderId="3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/>
    </xf>
    <xf numFmtId="0" fontId="9" fillId="0" borderId="2" xfId="10" applyFont="1" applyBorder="1" applyAlignment="1">
      <alignment horizontal="center"/>
    </xf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14" fontId="10" fillId="0" borderId="0" xfId="10" applyNumberFormat="1" applyFont="1" applyAlignment="1">
      <alignment horizontal="center"/>
    </xf>
  </cellXfs>
  <cellStyles count="28">
    <cellStyle name="Hyperkobling" xfId="24" builtinId="8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3" xfId="27"/>
    <cellStyle name="Normal" xfId="0" builtinId="0"/>
    <cellStyle name="Normal 10" xfId="9"/>
    <cellStyle name="Normal 11" xfId="25"/>
    <cellStyle name="Normal 2" xfId="10"/>
    <cellStyle name="Normal 3" xfId="11"/>
    <cellStyle name="Normal 3 2" xfId="12"/>
    <cellStyle name="Normal 3 3" xfId="13"/>
    <cellStyle name="Normal 3 4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0"/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9525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62"/>
  <sheetViews>
    <sheetView tabSelected="1" workbookViewId="0"/>
  </sheetViews>
  <sheetFormatPr baseColWidth="10" defaultRowHeight="12" x14ac:dyDescent="0.2"/>
  <cols>
    <col min="2" max="2" width="9" customWidth="1"/>
    <col min="3" max="3" width="73.1640625" customWidth="1"/>
    <col min="4" max="4" width="20" customWidth="1"/>
  </cols>
  <sheetData>
    <row r="1" spans="1:4" ht="18" x14ac:dyDescent="0.35">
      <c r="B1" s="168" t="s">
        <v>419</v>
      </c>
      <c r="C1" s="169"/>
      <c r="D1" s="169"/>
    </row>
    <row r="2" spans="1:4" ht="14.25" x14ac:dyDescent="0.25">
      <c r="B2" s="167" t="s">
        <v>442</v>
      </c>
      <c r="D2" s="251">
        <v>43100</v>
      </c>
    </row>
    <row r="3" spans="1:4" x14ac:dyDescent="0.2">
      <c r="B3" s="191"/>
      <c r="C3" s="191"/>
      <c r="D3" s="191"/>
    </row>
    <row r="4" spans="1:4" ht="35.25" customHeight="1" x14ac:dyDescent="0.2">
      <c r="B4" s="234" t="s">
        <v>422</v>
      </c>
      <c r="C4" s="233" t="s">
        <v>420</v>
      </c>
      <c r="D4" s="235" t="s">
        <v>744</v>
      </c>
    </row>
    <row r="5" spans="1:4" s="174" customFormat="1" ht="12" customHeight="1" x14ac:dyDescent="0.2">
      <c r="A5" s="181"/>
      <c r="B5" s="193" t="s">
        <v>378</v>
      </c>
      <c r="C5" s="192" t="s">
        <v>446</v>
      </c>
      <c r="D5" s="193" t="s">
        <v>423</v>
      </c>
    </row>
    <row r="6" spans="1:4" s="186" customFormat="1" ht="12" customHeight="1" x14ac:dyDescent="0.2">
      <c r="A6" s="254"/>
      <c r="B6" s="252" t="s">
        <v>773</v>
      </c>
      <c r="C6" s="253" t="s">
        <v>772</v>
      </c>
      <c r="D6" s="252" t="s">
        <v>447</v>
      </c>
    </row>
    <row r="7" spans="1:4" s="186" customFormat="1" ht="12" customHeight="1" x14ac:dyDescent="0.2">
      <c r="A7" s="254"/>
      <c r="B7" s="252" t="s">
        <v>421</v>
      </c>
      <c r="C7" s="253" t="s">
        <v>741</v>
      </c>
      <c r="D7" s="252" t="s">
        <v>447</v>
      </c>
    </row>
    <row r="8" spans="1:4" s="186" customFormat="1" ht="24" x14ac:dyDescent="0.2">
      <c r="A8" s="254"/>
      <c r="B8" s="252" t="s">
        <v>381</v>
      </c>
      <c r="C8" s="253" t="s">
        <v>486</v>
      </c>
      <c r="D8" s="252" t="s">
        <v>447</v>
      </c>
    </row>
    <row r="9" spans="1:4" s="174" customFormat="1" x14ac:dyDescent="0.2">
      <c r="A9" s="254"/>
      <c r="B9" s="252" t="s">
        <v>383</v>
      </c>
      <c r="C9" s="253" t="s">
        <v>376</v>
      </c>
      <c r="D9" s="252" t="s">
        <v>423</v>
      </c>
    </row>
    <row r="10" spans="1:4" s="174" customFormat="1" x14ac:dyDescent="0.2">
      <c r="A10" s="254"/>
      <c r="B10" s="252" t="s">
        <v>391</v>
      </c>
      <c r="C10" s="253" t="s">
        <v>432</v>
      </c>
      <c r="D10" s="252" t="s">
        <v>423</v>
      </c>
    </row>
    <row r="11" spans="1:4" s="174" customFormat="1" x14ac:dyDescent="0.2">
      <c r="A11" s="254"/>
      <c r="B11" s="252" t="s">
        <v>485</v>
      </c>
      <c r="C11" s="253" t="s">
        <v>433</v>
      </c>
      <c r="D11" s="252" t="s">
        <v>423</v>
      </c>
    </row>
    <row r="12" spans="1:4" s="174" customFormat="1" x14ac:dyDescent="0.2">
      <c r="A12" s="254"/>
      <c r="B12" s="252" t="s">
        <v>484</v>
      </c>
      <c r="C12" s="253" t="s">
        <v>434</v>
      </c>
      <c r="D12" s="252" t="s">
        <v>423</v>
      </c>
    </row>
    <row r="13" spans="1:4" s="174" customFormat="1" ht="24" x14ac:dyDescent="0.2">
      <c r="A13" s="254"/>
      <c r="B13" s="252" t="s">
        <v>742</v>
      </c>
      <c r="C13" s="253" t="s">
        <v>272</v>
      </c>
      <c r="D13" s="252" t="s">
        <v>423</v>
      </c>
    </row>
    <row r="14" spans="1:4" s="186" customFormat="1" x14ac:dyDescent="0.2">
      <c r="A14" s="254"/>
      <c r="B14" s="252" t="s">
        <v>750</v>
      </c>
      <c r="C14" s="253" t="s">
        <v>751</v>
      </c>
      <c r="D14" s="252" t="s">
        <v>423</v>
      </c>
    </row>
    <row r="15" spans="1:4" s="174" customFormat="1" x14ac:dyDescent="0.2">
      <c r="A15" s="254"/>
      <c r="B15" s="252" t="s">
        <v>141</v>
      </c>
      <c r="C15" s="253" t="s">
        <v>438</v>
      </c>
      <c r="D15" s="252" t="s">
        <v>424</v>
      </c>
    </row>
    <row r="16" spans="1:4" s="174" customFormat="1" x14ac:dyDescent="0.2">
      <c r="A16" s="254"/>
      <c r="B16" s="252" t="s">
        <v>165</v>
      </c>
      <c r="C16" s="253" t="s">
        <v>437</v>
      </c>
      <c r="D16" s="252" t="s">
        <v>424</v>
      </c>
    </row>
    <row r="17" spans="1:5" s="174" customFormat="1" x14ac:dyDescent="0.2">
      <c r="A17" s="254"/>
      <c r="B17" s="252" t="s">
        <v>186</v>
      </c>
      <c r="C17" s="253" t="s">
        <v>436</v>
      </c>
      <c r="D17" s="252" t="s">
        <v>424</v>
      </c>
    </row>
    <row r="18" spans="1:5" s="174" customFormat="1" x14ac:dyDescent="0.2">
      <c r="A18" s="254"/>
      <c r="B18" s="252" t="s">
        <v>189</v>
      </c>
      <c r="C18" s="253" t="s">
        <v>190</v>
      </c>
      <c r="D18" s="252" t="s">
        <v>424</v>
      </c>
    </row>
    <row r="19" spans="1:5" s="174" customFormat="1" x14ac:dyDescent="0.2">
      <c r="A19" s="254"/>
      <c r="B19" s="252" t="s">
        <v>162</v>
      </c>
      <c r="C19" s="253" t="s">
        <v>441</v>
      </c>
      <c r="D19" s="252" t="s">
        <v>424</v>
      </c>
    </row>
    <row r="20" spans="1:5" s="174" customFormat="1" x14ac:dyDescent="0.2">
      <c r="A20" s="254"/>
      <c r="B20" s="252" t="s">
        <v>214</v>
      </c>
      <c r="C20" s="253" t="s">
        <v>440</v>
      </c>
      <c r="D20" s="252" t="s">
        <v>424</v>
      </c>
    </row>
    <row r="21" spans="1:5" s="174" customFormat="1" x14ac:dyDescent="0.2">
      <c r="A21" s="254"/>
      <c r="B21" s="252" t="s">
        <v>227</v>
      </c>
      <c r="C21" s="253" t="s">
        <v>441</v>
      </c>
      <c r="D21" s="252" t="s">
        <v>424</v>
      </c>
    </row>
    <row r="22" spans="1:5" s="174" customFormat="1" x14ac:dyDescent="0.2">
      <c r="A22" s="254"/>
      <c r="B22" s="252" t="s">
        <v>392</v>
      </c>
      <c r="C22" s="253" t="s">
        <v>444</v>
      </c>
      <c r="D22" s="252" t="s">
        <v>447</v>
      </c>
      <c r="E22" s="186"/>
    </row>
    <row r="23" spans="1:5" s="174" customFormat="1" ht="12" customHeight="1" x14ac:dyDescent="0.2">
      <c r="A23" s="181"/>
      <c r="B23" s="182" t="s">
        <v>393</v>
      </c>
      <c r="C23" s="184" t="s">
        <v>443</v>
      </c>
      <c r="D23" s="182" t="s">
        <v>423</v>
      </c>
      <c r="E23" s="186"/>
    </row>
    <row r="24" spans="1:5" s="174" customFormat="1" x14ac:dyDescent="0.2">
      <c r="A24" s="181"/>
      <c r="B24" s="182" t="s">
        <v>395</v>
      </c>
      <c r="C24" s="183" t="s">
        <v>445</v>
      </c>
      <c r="D24" s="182" t="s">
        <v>423</v>
      </c>
      <c r="E24" s="186"/>
    </row>
    <row r="25" spans="1:5" s="174" customFormat="1" x14ac:dyDescent="0.2">
      <c r="A25" s="181"/>
      <c r="B25" s="252" t="s">
        <v>394</v>
      </c>
      <c r="C25" s="253" t="s">
        <v>449</v>
      </c>
      <c r="D25" s="252" t="s">
        <v>424</v>
      </c>
      <c r="E25" s="186"/>
    </row>
    <row r="26" spans="1:5" s="174" customFormat="1" x14ac:dyDescent="0.2">
      <c r="A26" s="181"/>
      <c r="B26" s="252" t="s">
        <v>396</v>
      </c>
      <c r="C26" s="253" t="s">
        <v>450</v>
      </c>
      <c r="D26" s="252" t="s">
        <v>424</v>
      </c>
      <c r="E26" s="186"/>
    </row>
    <row r="27" spans="1:5" s="174" customFormat="1" x14ac:dyDescent="0.2">
      <c r="A27" s="181"/>
      <c r="B27" s="252" t="s">
        <v>397</v>
      </c>
      <c r="C27" s="253" t="s">
        <v>456</v>
      </c>
      <c r="D27" s="252" t="s">
        <v>424</v>
      </c>
      <c r="E27" s="186"/>
    </row>
    <row r="28" spans="1:5" s="174" customFormat="1" x14ac:dyDescent="0.2">
      <c r="A28" s="181"/>
      <c r="B28" s="252" t="s">
        <v>398</v>
      </c>
      <c r="C28" s="253" t="s">
        <v>452</v>
      </c>
      <c r="D28" s="252" t="s">
        <v>424</v>
      </c>
      <c r="E28" s="186"/>
    </row>
    <row r="29" spans="1:5" s="174" customFormat="1" x14ac:dyDescent="0.2">
      <c r="A29" s="181"/>
      <c r="B29" s="252" t="s">
        <v>399</v>
      </c>
      <c r="C29" s="253" t="s">
        <v>453</v>
      </c>
      <c r="D29" s="252" t="s">
        <v>424</v>
      </c>
      <c r="E29" s="186"/>
    </row>
    <row r="30" spans="1:5" s="174" customFormat="1" x14ac:dyDescent="0.2">
      <c r="A30" s="181"/>
      <c r="B30" s="252" t="s">
        <v>400</v>
      </c>
      <c r="C30" s="253" t="s">
        <v>455</v>
      </c>
      <c r="D30" s="252" t="s">
        <v>424</v>
      </c>
      <c r="E30" s="186"/>
    </row>
    <row r="31" spans="1:5" s="174" customFormat="1" x14ac:dyDescent="0.2">
      <c r="A31" s="181"/>
      <c r="B31" s="252" t="s">
        <v>464</v>
      </c>
      <c r="C31" s="253" t="s">
        <v>457</v>
      </c>
      <c r="D31" s="252" t="s">
        <v>424</v>
      </c>
    </row>
    <row r="32" spans="1:5" s="174" customFormat="1" x14ac:dyDescent="0.2">
      <c r="A32" s="181"/>
      <c r="B32" s="252" t="s">
        <v>463</v>
      </c>
      <c r="C32" s="253" t="s">
        <v>457</v>
      </c>
      <c r="D32" s="252" t="s">
        <v>424</v>
      </c>
    </row>
    <row r="33" spans="1:4" s="174" customFormat="1" x14ac:dyDescent="0.2">
      <c r="A33" s="181"/>
      <c r="B33" s="252" t="s">
        <v>401</v>
      </c>
      <c r="C33" s="253" t="s">
        <v>458</v>
      </c>
      <c r="D33" s="252" t="s">
        <v>424</v>
      </c>
    </row>
    <row r="34" spans="1:4" s="174" customFormat="1" x14ac:dyDescent="0.2">
      <c r="A34" s="181"/>
      <c r="B34" s="252" t="s">
        <v>402</v>
      </c>
      <c r="C34" s="253" t="s">
        <v>459</v>
      </c>
      <c r="D34" s="252" t="s">
        <v>424</v>
      </c>
    </row>
    <row r="35" spans="1:4" s="174" customFormat="1" x14ac:dyDescent="0.2">
      <c r="A35" s="181"/>
      <c r="B35" s="252" t="s">
        <v>413</v>
      </c>
      <c r="C35" s="253" t="s">
        <v>746</v>
      </c>
      <c r="D35" s="252" t="s">
        <v>424</v>
      </c>
    </row>
    <row r="36" spans="1:4" s="174" customFormat="1" x14ac:dyDescent="0.2">
      <c r="A36" s="181"/>
      <c r="B36" s="252" t="s">
        <v>416</v>
      </c>
      <c r="C36" s="253" t="s">
        <v>747</v>
      </c>
      <c r="D36" s="252" t="s">
        <v>424</v>
      </c>
    </row>
    <row r="37" spans="1:4" s="174" customFormat="1" ht="24" x14ac:dyDescent="0.2">
      <c r="A37" s="181"/>
      <c r="B37" s="252" t="s">
        <v>417</v>
      </c>
      <c r="C37" s="253" t="s">
        <v>748</v>
      </c>
      <c r="D37" s="252" t="s">
        <v>424</v>
      </c>
    </row>
    <row r="38" spans="1:4" s="174" customFormat="1" ht="24" x14ac:dyDescent="0.2">
      <c r="A38" s="181"/>
      <c r="B38" s="252" t="s">
        <v>418</v>
      </c>
      <c r="C38" s="253" t="s">
        <v>749</v>
      </c>
      <c r="D38" s="252" t="s">
        <v>424</v>
      </c>
    </row>
    <row r="39" spans="1:4" x14ac:dyDescent="0.2">
      <c r="B39" s="170"/>
    </row>
    <row r="40" spans="1:4" x14ac:dyDescent="0.2">
      <c r="B40" s="172" t="s">
        <v>439</v>
      </c>
    </row>
    <row r="41" spans="1:4" x14ac:dyDescent="0.2">
      <c r="B41" s="172" t="s">
        <v>425</v>
      </c>
    </row>
    <row r="42" spans="1:4" x14ac:dyDescent="0.2">
      <c r="B42" s="171" t="s">
        <v>428</v>
      </c>
    </row>
    <row r="43" spans="1:4" x14ac:dyDescent="0.2">
      <c r="B43" s="172" t="s">
        <v>426</v>
      </c>
    </row>
    <row r="44" spans="1:4" x14ac:dyDescent="0.2">
      <c r="B44" s="171" t="s">
        <v>427</v>
      </c>
    </row>
    <row r="45" spans="1:4" x14ac:dyDescent="0.2">
      <c r="B45" s="172" t="s">
        <v>466</v>
      </c>
    </row>
    <row r="46" spans="1:4" x14ac:dyDescent="0.2">
      <c r="B46" s="171" t="s">
        <v>462</v>
      </c>
    </row>
    <row r="47" spans="1:4" x14ac:dyDescent="0.2">
      <c r="B47" s="170"/>
      <c r="C47" s="86"/>
    </row>
    <row r="48" spans="1:4" x14ac:dyDescent="0.2">
      <c r="B48" s="170"/>
    </row>
    <row r="49" spans="2:2" x14ac:dyDescent="0.2">
      <c r="B49" s="170"/>
    </row>
    <row r="50" spans="2:2" x14ac:dyDescent="0.2">
      <c r="B50" s="170"/>
    </row>
    <row r="51" spans="2:2" x14ac:dyDescent="0.2">
      <c r="B51" s="170"/>
    </row>
    <row r="52" spans="2:2" x14ac:dyDescent="0.2">
      <c r="B52" s="170"/>
    </row>
    <row r="53" spans="2:2" x14ac:dyDescent="0.2">
      <c r="B53" s="170"/>
    </row>
    <row r="54" spans="2:2" x14ac:dyDescent="0.2">
      <c r="B54" s="170"/>
    </row>
    <row r="55" spans="2:2" x14ac:dyDescent="0.2">
      <c r="B55" s="170"/>
    </row>
    <row r="56" spans="2:2" x14ac:dyDescent="0.2">
      <c r="B56" s="170"/>
    </row>
    <row r="57" spans="2:2" x14ac:dyDescent="0.2">
      <c r="B57" s="170"/>
    </row>
    <row r="58" spans="2:2" x14ac:dyDescent="0.2">
      <c r="B58" s="170"/>
    </row>
    <row r="59" spans="2:2" x14ac:dyDescent="0.2">
      <c r="B59" s="170"/>
    </row>
    <row r="60" spans="2:2" x14ac:dyDescent="0.2">
      <c r="B60" s="170"/>
    </row>
    <row r="61" spans="2:2" x14ac:dyDescent="0.2">
      <c r="B61" s="170"/>
    </row>
    <row r="62" spans="2:2" x14ac:dyDescent="0.2">
      <c r="B62" s="170"/>
    </row>
  </sheetData>
  <hyperlinks>
    <hyperlink ref="C5" location="'A1'!A1" display="Opplysninger om foretaks overholdelse av kravet om motsyklisk kapitalbuffer"/>
    <hyperlink ref="C9" location="'A5'!A1" display="Konsernets samlede engasjementsbeløp etter fradrag for nedskrivninger"/>
    <hyperlink ref="C10" location="'A6'!A1" display="Fordeling av engasjement på sektor og næring "/>
    <hyperlink ref="C11" location="'A7'!A1" display="Geografisk fordeling utlån til kunder"/>
    <hyperlink ref="C12" location="'A8'!A1" display="Gjenværende kontraktsmessig løpetid"/>
    <hyperlink ref="C13" location="'A9'!A1" display="Brutto engasjementsbeløp der det er foretatt nedskrivning, misligholdte engasjementer og tilhørende nedskrivninger"/>
    <hyperlink ref="C15" location="'CR1-A'!A1" display="Kredittkvalitet sortert på risikokategori og instrument"/>
    <hyperlink ref="C16" location="'CR1-B'!A1" display="Kredittkvalitet sortert på næring"/>
    <hyperlink ref="C17" location="'CR1-C'!A1" display="Kredittkvalitet sortert på land"/>
    <hyperlink ref="C18" location="'CR1-D'!A1" display="Aldersfordeling forfalte utlån uavhengig om det er nedskrevet eller ikke"/>
    <hyperlink ref="C20" location="'CR2-A'!A1" display="Endringer i gruppe- og individuelle nedskrivninger"/>
    <hyperlink ref="C21" location="'CR2-B'!A1" display="Misligholdte og tapsutsatte lån"/>
    <hyperlink ref="C22" location="'OV1'!A1" display="Oversikt over beregningsgrunnlag"/>
    <hyperlink ref="C23" location="'LI1'!A1" display="Forskjeller mellom regnskapsførte og regulatoriske beløp etter risikokategorier"/>
    <hyperlink ref="C24" location="'LI2'!A1" display="Hovedforskjeller mellom bokførte og regulatoriske beløp"/>
    <hyperlink ref="B5" location="'A1'!A1" display="A1"/>
    <hyperlink ref="B9" location="'A5'!A1" display="A5"/>
    <hyperlink ref="B10" location="'A6'!A1" display="A6"/>
    <hyperlink ref="B11" location="'A7'!A1" display="A7"/>
    <hyperlink ref="B12" location="'A8'!A1" display="A8"/>
    <hyperlink ref="B13" location="'A9'!A1" display="A9"/>
    <hyperlink ref="B15" location="'CR1-A'!A1" display="CR1-A"/>
    <hyperlink ref="B16" location="'CR1-B'!A1" display="CR1-B"/>
    <hyperlink ref="B17" location="'CR1-C'!A1" display="CR1-C"/>
    <hyperlink ref="B18" location="'CR1-D'!A1" display="CR1-D"/>
    <hyperlink ref="B19" location="'CR1-E'!A1" display="CR1-E"/>
    <hyperlink ref="B20" location="'CR2-A'!A1" display="CR2-A"/>
    <hyperlink ref="B21" location="'CR2-B'!A1" display="CR2-B"/>
    <hyperlink ref="B22" location="'OV1'!A1" display="OV1"/>
    <hyperlink ref="B23" location="'LI1'!A1" display="LI1"/>
    <hyperlink ref="B24" location="'LI2'!A1" display="LI2"/>
    <hyperlink ref="C25" location="'CR3'!A1" display="Risikoreduserende tiltak kredittrisiko"/>
    <hyperlink ref="B25" location="'CR3'!A1" display="CR3"/>
    <hyperlink ref="B26" location="'CR4'!A1" display="CR4"/>
    <hyperlink ref="B27" location="'CR5'!A1" display="CR5"/>
    <hyperlink ref="B28" location="'CCR1'!A1" display="CCR1"/>
    <hyperlink ref="B29" location="'CCR2'!A1" display="CCR2"/>
    <hyperlink ref="B30" location="'CCR3'!A1" display="CCR3"/>
    <hyperlink ref="B31:C31" location="'CCR5'!A1" display="CCR5"/>
    <hyperlink ref="B34:C34" location="'CCR8'!A1" display="CCR8"/>
    <hyperlink ref="B33:C33" location="'CCR6'!A1" display="CCR6"/>
    <hyperlink ref="C26" location="'CR4'!A1" display="Standardmetoden - kredittrisiko og effekt av risikoreduserende tiltak"/>
    <hyperlink ref="C27" location="'CR5'!A1" display="Standardmetoden - kredittrisiko etter risikokategori og risikovekt"/>
    <hyperlink ref="C28" location="'CCR1'!A1" display="Analyse av motpartsrisikoeksponering etter metodevalg"/>
    <hyperlink ref="C29" location="'CCR2'!A1" display="Kapitaltillegg for risiko for svekket kredittverdighet motparter"/>
    <hyperlink ref="C30" location="'CCR3'!A1" display="Standardmetoden - motpartsrisiko etter risikokategorier og risikovekt"/>
    <hyperlink ref="B32:C32" location="'CCR5'!A1" display="CCR5"/>
    <hyperlink ref="B31" location="'CCR5-A'!A1" display="CCR5-A"/>
    <hyperlink ref="B32" location="'CCR5-B'!A1" display="CCR5-B"/>
    <hyperlink ref="C31" location="'CCR5-A'!A1" display="Sikkerhetsstillelse for motpartsrisiko"/>
    <hyperlink ref="C32" location="'CCR5-B'!A1" display="Sikkerhetsstillelse for motpartsrisiko"/>
    <hyperlink ref="B35" location="'SEC1'!A1" display="SEC1"/>
    <hyperlink ref="B36" location="'SEC2'!A1" display="SEC2"/>
    <hyperlink ref="B37" location="'SEC3'!A1" display="SEC3"/>
    <hyperlink ref="B38" location="'SEC4'!A1" display="SEC4"/>
    <hyperlink ref="C6" location="'A2'!A1" display="Skjema for offentliggjøring av sammensetningen av ansvarlig kapital for perioden 2014–2017"/>
    <hyperlink ref="C7" location="'A3'!A1" display="Utvidet regnskapsoversikt for avstemming av ansvarlig kapital"/>
    <hyperlink ref="B7" location="'A3'!A1" display="A3"/>
    <hyperlink ref="B6" location="'A2'!A1" display="A2"/>
    <hyperlink ref="C8" location="'A4'!A1" display="Skjema for offentliggjøring av de viktigste avtalevilkårene for kapitalinstrumenter"/>
    <hyperlink ref="B8" location="'A4'!A1" display="A4"/>
    <hyperlink ref="C35" location="'SEC1'!A1" display="Verdipapirisering utenfor handelsporteføljen"/>
    <hyperlink ref="C36" location="'SEC2'!A1" display="Verdipapirisering innenfor handelsporteføljen"/>
    <hyperlink ref="C37" location="'SEC3'!A1" display="Verdipapiriseringsposisjoner utenfor handelsporteføljen og tilknyttet kapitalkrav, bank som utsteder eller sponsor"/>
    <hyperlink ref="C38" location="'SEC4'!A1" display="Verdipapiriseringsposisjoner utenfor handelsporteføljen og tilknyttet kapitalkrav, bank som investor"/>
    <hyperlink ref="B14" location="'A10'!A1" display="A10"/>
    <hyperlink ref="C14" location="'A10'!A1" display="Egenkapitalposisjoner utenfor handelsporteføljen"/>
    <hyperlink ref="C33" location="'CCR6'!A1" display="Eksponering via kredittderivater"/>
  </hyperlinks>
  <pageMargins left="0.25" right="0.25" top="0.75" bottom="0.75" header="0.3" footer="0.3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15"/>
  <sheetViews>
    <sheetView workbookViewId="0">
      <selection activeCell="E2" sqref="E2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31" t="s">
        <v>742</v>
      </c>
      <c r="B1" s="32" t="s">
        <v>272</v>
      </c>
    </row>
    <row r="2" spans="1:10" x14ac:dyDescent="0.15">
      <c r="E2" s="179">
        <v>43100</v>
      </c>
      <c r="J2" s="173" t="s">
        <v>429</v>
      </c>
    </row>
    <row r="3" spans="1:10" ht="31.5" x14ac:dyDescent="0.15">
      <c r="A3" s="47"/>
      <c r="B3" s="3" t="s">
        <v>273</v>
      </c>
      <c r="C3" s="3" t="s">
        <v>274</v>
      </c>
      <c r="D3" s="3" t="s">
        <v>275</v>
      </c>
    </row>
    <row r="4" spans="1:10" x14ac:dyDescent="0.15">
      <c r="A4" s="47" t="s">
        <v>247</v>
      </c>
      <c r="B4" s="48">
        <v>3.8041680000000002</v>
      </c>
      <c r="C4" s="48">
        <v>3.8041680000000002</v>
      </c>
      <c r="D4" s="48">
        <v>2.560953</v>
      </c>
    </row>
    <row r="5" spans="1:10" x14ac:dyDescent="0.15">
      <c r="A5" s="47" t="s">
        <v>248</v>
      </c>
      <c r="B5" s="48">
        <v>0.94076300000000002</v>
      </c>
      <c r="C5" s="48">
        <v>0.94076300000000002</v>
      </c>
      <c r="D5" s="48">
        <v>0.30836200000000002</v>
      </c>
    </row>
    <row r="6" spans="1:10" x14ac:dyDescent="0.15">
      <c r="A6" s="47" t="s">
        <v>249</v>
      </c>
      <c r="B6" s="48">
        <v>2.1430210000000001</v>
      </c>
      <c r="C6" s="48">
        <v>2.1430210000000001</v>
      </c>
      <c r="D6" s="48">
        <v>1.438866</v>
      </c>
    </row>
    <row r="7" spans="1:10" x14ac:dyDescent="0.15">
      <c r="A7" s="47" t="s">
        <v>251</v>
      </c>
      <c r="B7" s="48">
        <v>14.582979</v>
      </c>
      <c r="C7" s="48">
        <v>15.582979</v>
      </c>
      <c r="D7" s="48">
        <v>8.1001519999999996</v>
      </c>
    </row>
    <row r="8" spans="1:10" x14ac:dyDescent="0.15">
      <c r="A8" s="47" t="s">
        <v>252</v>
      </c>
      <c r="B8" s="48">
        <v>17.823806000000001</v>
      </c>
      <c r="C8" s="48">
        <v>18.823806000000001</v>
      </c>
      <c r="D8" s="48">
        <v>9.2582439999999995</v>
      </c>
    </row>
    <row r="9" spans="1:10" x14ac:dyDescent="0.15">
      <c r="A9" s="47" t="s">
        <v>253</v>
      </c>
      <c r="B9" s="48">
        <v>8.4523890000000002</v>
      </c>
      <c r="C9" s="48">
        <v>8.4523890000000002</v>
      </c>
      <c r="D9" s="48">
        <v>4.3390579999999996</v>
      </c>
    </row>
    <row r="10" spans="1:10" x14ac:dyDescent="0.15">
      <c r="A10" s="47" t="s">
        <v>254</v>
      </c>
      <c r="B10" s="48">
        <v>13.598838000000001</v>
      </c>
      <c r="C10" s="48">
        <v>14.598838000000001</v>
      </c>
      <c r="D10" s="48">
        <v>8.9308890000000005</v>
      </c>
    </row>
    <row r="11" spans="1:10" x14ac:dyDescent="0.15">
      <c r="A11" s="47" t="s">
        <v>250</v>
      </c>
      <c r="B11" s="48">
        <v>7.041531</v>
      </c>
      <c r="C11" s="48">
        <v>7.041531</v>
      </c>
      <c r="D11" s="48">
        <v>3.0326059999999999</v>
      </c>
    </row>
    <row r="12" spans="1:10" x14ac:dyDescent="0.15">
      <c r="A12" s="47" t="s">
        <v>255</v>
      </c>
      <c r="B12" s="48">
        <v>45.875990999999999</v>
      </c>
      <c r="C12" s="48">
        <v>49.075991000000002</v>
      </c>
      <c r="D12" s="48">
        <v>24.094520000000003</v>
      </c>
    </row>
    <row r="13" spans="1:10" x14ac:dyDescent="0.15">
      <c r="A13" s="47" t="s">
        <v>246</v>
      </c>
      <c r="B13" s="48">
        <v>1.393313</v>
      </c>
      <c r="C13" s="48">
        <v>1.393313</v>
      </c>
      <c r="D13" s="48">
        <v>1.0670919999999999</v>
      </c>
    </row>
    <row r="14" spans="1:10" x14ac:dyDescent="0.15">
      <c r="A14" s="47" t="s">
        <v>60</v>
      </c>
      <c r="B14" s="48">
        <v>115.65679900000001</v>
      </c>
      <c r="C14" s="48">
        <v>121.85679900000001</v>
      </c>
      <c r="D14" s="48">
        <v>63.130742000000005</v>
      </c>
    </row>
    <row r="15" spans="1:10" x14ac:dyDescent="0.15">
      <c r="A15" s="13"/>
      <c r="B15" s="91"/>
      <c r="C15" s="91"/>
      <c r="D15" s="91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20"/>
  <sheetViews>
    <sheetView zoomScaleNormal="100" workbookViewId="0">
      <selection activeCell="I2" sqref="I2"/>
    </sheetView>
  </sheetViews>
  <sheetFormatPr baseColWidth="10" defaultRowHeight="10.5" x14ac:dyDescent="0.15"/>
  <cols>
    <col min="1" max="1" width="4.5" style="82" customWidth="1"/>
    <col min="2" max="2" width="53.33203125" style="82" customWidth="1"/>
    <col min="3" max="16384" width="12" style="82"/>
  </cols>
  <sheetData>
    <row r="1" spans="1:9" x14ac:dyDescent="0.15">
      <c r="A1" s="102" t="s">
        <v>750</v>
      </c>
      <c r="B1" s="102" t="s">
        <v>751</v>
      </c>
      <c r="C1" s="238">
        <v>43100</v>
      </c>
    </row>
    <row r="2" spans="1:9" x14ac:dyDescent="0.15">
      <c r="I2" s="173" t="s">
        <v>429</v>
      </c>
    </row>
    <row r="3" spans="1:9" x14ac:dyDescent="0.15">
      <c r="B3" s="126"/>
      <c r="C3" s="213" t="s">
        <v>752</v>
      </c>
      <c r="D3" s="213" t="s">
        <v>288</v>
      </c>
    </row>
    <row r="4" spans="1:9" x14ac:dyDescent="0.15">
      <c r="B4" s="213" t="s">
        <v>753</v>
      </c>
      <c r="C4" s="213">
        <v>17.8</v>
      </c>
      <c r="D4" s="213">
        <v>17.8</v>
      </c>
    </row>
    <row r="5" spans="1:9" x14ac:dyDescent="0.15">
      <c r="B5" s="213" t="s">
        <v>754</v>
      </c>
      <c r="C5" s="213">
        <v>466.4</v>
      </c>
      <c r="D5" s="213">
        <v>466.4</v>
      </c>
    </row>
    <row r="6" spans="1:9" x14ac:dyDescent="0.15">
      <c r="B6" s="241" t="s">
        <v>60</v>
      </c>
      <c r="C6" s="241">
        <v>484.2</v>
      </c>
      <c r="D6" s="241">
        <v>484.2</v>
      </c>
    </row>
    <row r="7" spans="1:9" x14ac:dyDescent="0.15">
      <c r="B7" s="213"/>
      <c r="C7" s="213"/>
      <c r="D7" s="213"/>
    </row>
    <row r="8" spans="1:9" x14ac:dyDescent="0.15">
      <c r="B8" s="213" t="s">
        <v>478</v>
      </c>
      <c r="C8" s="213">
        <v>17.8</v>
      </c>
      <c r="D8" s="213">
        <v>17.8</v>
      </c>
    </row>
    <row r="9" spans="1:9" x14ac:dyDescent="0.15">
      <c r="B9" s="213" t="s">
        <v>755</v>
      </c>
      <c r="C9" s="213"/>
      <c r="D9" s="213"/>
    </row>
    <row r="10" spans="1:9" x14ac:dyDescent="0.15">
      <c r="B10" s="241" t="s">
        <v>756</v>
      </c>
      <c r="C10" s="241">
        <v>17.8</v>
      </c>
      <c r="D10" s="241">
        <v>17.8</v>
      </c>
    </row>
    <row r="11" spans="1:9" x14ac:dyDescent="0.15">
      <c r="B11" s="213" t="s">
        <v>757</v>
      </c>
      <c r="C11" s="213">
        <v>2.8</v>
      </c>
      <c r="D11" s="213">
        <v>2.8</v>
      </c>
    </row>
    <row r="12" spans="1:9" x14ac:dyDescent="0.15">
      <c r="B12" s="213" t="s">
        <v>68</v>
      </c>
      <c r="C12" s="213">
        <v>463.6</v>
      </c>
      <c r="D12" s="213">
        <v>463.6</v>
      </c>
    </row>
    <row r="13" spans="1:9" x14ac:dyDescent="0.15">
      <c r="B13" s="241" t="s">
        <v>760</v>
      </c>
      <c r="C13" s="241">
        <v>466.40000000000003</v>
      </c>
      <c r="D13" s="241">
        <v>466.40000000000003</v>
      </c>
    </row>
    <row r="14" spans="1:9" x14ac:dyDescent="0.15">
      <c r="B14" s="213"/>
      <c r="C14" s="213"/>
      <c r="D14" s="213"/>
    </row>
    <row r="15" spans="1:9" x14ac:dyDescent="0.15">
      <c r="B15" s="241" t="str">
        <f>+"Samlet realisert gevinst på egenkapitalposisjoner i "&amp;TEXT(C1,"åååå")</f>
        <v>Samlet realisert gevinst på egenkapitalposisjoner i 2017</v>
      </c>
      <c r="C15" s="330">
        <v>3.2</v>
      </c>
      <c r="D15" s="330"/>
    </row>
    <row r="16" spans="1:9" x14ac:dyDescent="0.15">
      <c r="B16" s="241" t="str">
        <f>"Samlet realisert tap på egenkapitalposisjoner i "&amp;TEXT(C1,"åååå")</f>
        <v>Samlet realisert tap på egenkapitalposisjoner i 2017</v>
      </c>
      <c r="C16" s="330"/>
      <c r="D16" s="330"/>
    </row>
    <row r="17" spans="2:4" x14ac:dyDescent="0.15">
      <c r="B17" s="241" t="str">
        <f>+"Samlet urealisert gevinst per "&amp;TEXT(C1,"dd.mm.ååå")</f>
        <v>Samlet urealisert gevinst per 31.12.2017</v>
      </c>
      <c r="C17" s="330">
        <v>197.7</v>
      </c>
      <c r="D17" s="330"/>
    </row>
    <row r="18" spans="2:4" x14ac:dyDescent="0.15">
      <c r="B18" s="236" t="s">
        <v>758</v>
      </c>
      <c r="C18" s="331">
        <v>197.7</v>
      </c>
      <c r="D18" s="331"/>
    </row>
    <row r="19" spans="2:4" x14ac:dyDescent="0.15">
      <c r="B19" s="236" t="s">
        <v>759</v>
      </c>
      <c r="C19" s="332">
        <v>0</v>
      </c>
      <c r="D19" s="332">
        <v>0</v>
      </c>
    </row>
    <row r="20" spans="2:4" x14ac:dyDescent="0.15">
      <c r="B20" s="241" t="str">
        <f>+"Samlet urealisert tap per "&amp;TEXT(C1,"dd.mm.ååå")</f>
        <v>Samlet urealisert tap per 31.12.2017</v>
      </c>
      <c r="C20" s="329">
        <v>0</v>
      </c>
      <c r="D20" s="329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6"/>
  <sheetViews>
    <sheetView workbookViewId="0">
      <selection activeCell="E1" sqref="E1"/>
    </sheetView>
  </sheetViews>
  <sheetFormatPr baseColWidth="10" defaultRowHeight="10.5" x14ac:dyDescent="0.15"/>
  <cols>
    <col min="1" max="1" width="4.5" style="82" customWidth="1"/>
    <col min="2" max="2" width="68.83203125" style="82" customWidth="1"/>
    <col min="3" max="5" width="16" style="82" customWidth="1"/>
    <col min="6" max="16384" width="12" style="82"/>
  </cols>
  <sheetData>
    <row r="1" spans="1:7" x14ac:dyDescent="0.15">
      <c r="A1" s="102" t="s">
        <v>392</v>
      </c>
      <c r="B1" s="102" t="s">
        <v>444</v>
      </c>
      <c r="E1" s="285">
        <f>+Innhold!D2</f>
        <v>43100</v>
      </c>
    </row>
    <row r="2" spans="1:7" x14ac:dyDescent="0.15">
      <c r="G2" s="173" t="s">
        <v>429</v>
      </c>
    </row>
    <row r="4" spans="1:7" x14ac:dyDescent="0.15">
      <c r="A4" s="333"/>
      <c r="B4" s="334"/>
      <c r="C4" s="75" t="s">
        <v>0</v>
      </c>
      <c r="D4" s="75" t="s">
        <v>1</v>
      </c>
      <c r="E4" s="75" t="s">
        <v>2</v>
      </c>
    </row>
    <row r="5" spans="1:7" ht="29.25" customHeight="1" x14ac:dyDescent="0.15">
      <c r="A5" s="335"/>
      <c r="B5" s="336"/>
      <c r="C5" s="337" t="s">
        <v>11</v>
      </c>
      <c r="D5" s="337"/>
      <c r="E5" s="337" t="s">
        <v>12</v>
      </c>
    </row>
    <row r="6" spans="1:7" ht="12.75" customHeight="1" x14ac:dyDescent="0.15">
      <c r="A6" s="335"/>
      <c r="B6" s="336"/>
      <c r="C6" s="337"/>
      <c r="D6" s="337"/>
      <c r="E6" s="337"/>
    </row>
    <row r="7" spans="1:7" x14ac:dyDescent="0.15">
      <c r="A7" s="335"/>
      <c r="B7" s="336"/>
      <c r="C7" s="75" t="s">
        <v>3</v>
      </c>
      <c r="D7" s="76" t="s">
        <v>4</v>
      </c>
      <c r="E7" s="75" t="s">
        <v>3</v>
      </c>
    </row>
    <row r="8" spans="1:7" x14ac:dyDescent="0.15">
      <c r="A8" s="90">
        <v>1</v>
      </c>
      <c r="B8" s="77" t="s">
        <v>13</v>
      </c>
      <c r="C8" s="83">
        <v>16008.97422219</v>
      </c>
      <c r="D8" s="84">
        <v>15795.490161920001</v>
      </c>
      <c r="E8" s="83">
        <v>1280.7179377752002</v>
      </c>
    </row>
    <row r="9" spans="1:7" x14ac:dyDescent="0.15">
      <c r="A9" s="90">
        <v>2</v>
      </c>
      <c r="B9" s="78" t="s">
        <v>15</v>
      </c>
      <c r="C9" s="83">
        <v>16008.97422219</v>
      </c>
      <c r="D9" s="84">
        <v>15795.490161920001</v>
      </c>
      <c r="E9" s="83">
        <v>1280.7179377752002</v>
      </c>
    </row>
    <row r="10" spans="1:7" x14ac:dyDescent="0.15">
      <c r="A10" s="90">
        <v>3</v>
      </c>
      <c r="B10" s="78" t="s">
        <v>105</v>
      </c>
      <c r="C10" s="83" t="s">
        <v>390</v>
      </c>
      <c r="D10" s="84" t="s">
        <v>390</v>
      </c>
      <c r="E10" s="83" t="s">
        <v>390</v>
      </c>
    </row>
    <row r="11" spans="1:7" x14ac:dyDescent="0.15">
      <c r="A11" s="90">
        <v>4</v>
      </c>
      <c r="B11" s="78" t="s">
        <v>104</v>
      </c>
      <c r="C11" s="83" t="s">
        <v>390</v>
      </c>
      <c r="D11" s="84" t="s">
        <v>390</v>
      </c>
      <c r="E11" s="83" t="s">
        <v>390</v>
      </c>
    </row>
    <row r="12" spans="1:7" x14ac:dyDescent="0.15">
      <c r="A12" s="90">
        <v>5</v>
      </c>
      <c r="B12" s="78" t="s">
        <v>109</v>
      </c>
      <c r="C12" s="83" t="s">
        <v>390</v>
      </c>
      <c r="D12" s="84" t="s">
        <v>390</v>
      </c>
      <c r="E12" s="83" t="s">
        <v>390</v>
      </c>
    </row>
    <row r="13" spans="1:7" x14ac:dyDescent="0.15">
      <c r="A13" s="90">
        <v>6</v>
      </c>
      <c r="B13" s="77" t="s">
        <v>16</v>
      </c>
      <c r="C13" s="83">
        <v>252.47262708000002</v>
      </c>
      <c r="D13" s="84">
        <v>309.43563469999998</v>
      </c>
      <c r="E13" s="83">
        <v>20.1978101664</v>
      </c>
    </row>
    <row r="14" spans="1:7" x14ac:dyDescent="0.15">
      <c r="A14" s="90">
        <v>7</v>
      </c>
      <c r="B14" s="79" t="s">
        <v>140</v>
      </c>
      <c r="C14" s="83">
        <v>66.848305719999999</v>
      </c>
      <c r="D14" s="84">
        <v>77.969268270000001</v>
      </c>
      <c r="E14" s="83">
        <v>5.3478644576000001</v>
      </c>
    </row>
    <row r="15" spans="1:7" x14ac:dyDescent="0.15">
      <c r="A15" s="90">
        <v>8</v>
      </c>
      <c r="B15" s="79" t="s">
        <v>106</v>
      </c>
      <c r="C15" s="83" t="s">
        <v>390</v>
      </c>
      <c r="D15" s="84" t="s">
        <v>390</v>
      </c>
      <c r="E15" s="83" t="s">
        <v>390</v>
      </c>
    </row>
    <row r="16" spans="1:7" x14ac:dyDescent="0.15">
      <c r="A16" s="90">
        <v>9</v>
      </c>
      <c r="B16" s="79" t="s">
        <v>15</v>
      </c>
      <c r="C16" s="83" t="s">
        <v>390</v>
      </c>
      <c r="D16" s="84" t="s">
        <v>390</v>
      </c>
      <c r="E16" s="83" t="s">
        <v>390</v>
      </c>
    </row>
    <row r="17" spans="1:5" x14ac:dyDescent="0.15">
      <c r="A17" s="90">
        <v>10</v>
      </c>
      <c r="B17" s="79" t="s">
        <v>17</v>
      </c>
      <c r="C17" s="83" t="s">
        <v>390</v>
      </c>
      <c r="D17" s="84" t="s">
        <v>390</v>
      </c>
      <c r="E17" s="83" t="s">
        <v>390</v>
      </c>
    </row>
    <row r="18" spans="1:5" x14ac:dyDescent="0.15">
      <c r="A18" s="90">
        <v>11</v>
      </c>
      <c r="B18" s="79" t="s">
        <v>111</v>
      </c>
      <c r="C18" s="83" t="s">
        <v>390</v>
      </c>
      <c r="D18" s="84" t="s">
        <v>390</v>
      </c>
      <c r="E18" s="83" t="s">
        <v>390</v>
      </c>
    </row>
    <row r="19" spans="1:5" x14ac:dyDescent="0.15">
      <c r="A19" s="90">
        <v>12</v>
      </c>
      <c r="B19" s="79" t="s">
        <v>107</v>
      </c>
      <c r="C19" s="83">
        <v>185.62432136000001</v>
      </c>
      <c r="D19" s="84">
        <v>231.46636642999999</v>
      </c>
      <c r="E19" s="83">
        <v>14.849945708800002</v>
      </c>
    </row>
    <row r="20" spans="1:5" x14ac:dyDescent="0.15">
      <c r="A20" s="90">
        <v>13</v>
      </c>
      <c r="B20" s="80" t="s">
        <v>22</v>
      </c>
      <c r="C20" s="83" t="s">
        <v>390</v>
      </c>
      <c r="D20" s="84" t="s">
        <v>390</v>
      </c>
      <c r="E20" s="83" t="s">
        <v>390</v>
      </c>
    </row>
    <row r="21" spans="1:5" x14ac:dyDescent="0.15">
      <c r="A21" s="90">
        <v>14</v>
      </c>
      <c r="B21" s="80" t="s">
        <v>25</v>
      </c>
      <c r="C21" s="83" t="s">
        <v>390</v>
      </c>
      <c r="D21" s="84">
        <v>33.562980000000003</v>
      </c>
      <c r="E21" s="83" t="s">
        <v>390</v>
      </c>
    </row>
    <row r="22" spans="1:5" x14ac:dyDescent="0.15">
      <c r="A22" s="90">
        <v>15</v>
      </c>
      <c r="B22" s="79" t="s">
        <v>14</v>
      </c>
      <c r="C22" s="83" t="s">
        <v>390</v>
      </c>
      <c r="D22" s="84" t="s">
        <v>390</v>
      </c>
      <c r="E22" s="83" t="s">
        <v>390</v>
      </c>
    </row>
    <row r="23" spans="1:5" x14ac:dyDescent="0.15">
      <c r="A23" s="90">
        <v>16</v>
      </c>
      <c r="B23" s="79" t="s">
        <v>27</v>
      </c>
      <c r="C23" s="83" t="s">
        <v>390</v>
      </c>
      <c r="D23" s="84" t="s">
        <v>390</v>
      </c>
      <c r="E23" s="83" t="s">
        <v>390</v>
      </c>
    </row>
    <row r="24" spans="1:5" x14ac:dyDescent="0.15">
      <c r="A24" s="90">
        <v>17</v>
      </c>
      <c r="B24" s="79" t="s">
        <v>137</v>
      </c>
      <c r="C24" s="83" t="s">
        <v>390</v>
      </c>
      <c r="D24" s="84" t="s">
        <v>390</v>
      </c>
      <c r="E24" s="83" t="s">
        <v>390</v>
      </c>
    </row>
    <row r="25" spans="1:5" x14ac:dyDescent="0.15">
      <c r="A25" s="90">
        <v>18</v>
      </c>
      <c r="B25" s="79" t="s">
        <v>26</v>
      </c>
      <c r="C25" s="83" t="s">
        <v>390</v>
      </c>
      <c r="D25" s="84">
        <v>33.562980000000003</v>
      </c>
      <c r="E25" s="83" t="s">
        <v>390</v>
      </c>
    </row>
    <row r="26" spans="1:5" x14ac:dyDescent="0.15">
      <c r="A26" s="90">
        <v>19</v>
      </c>
      <c r="B26" s="80" t="s">
        <v>21</v>
      </c>
      <c r="C26" s="83" t="s">
        <v>390</v>
      </c>
      <c r="D26" s="84" t="s">
        <v>390</v>
      </c>
      <c r="E26" s="83" t="s">
        <v>390</v>
      </c>
    </row>
    <row r="27" spans="1:5" x14ac:dyDescent="0.15">
      <c r="A27" s="90">
        <v>20</v>
      </c>
      <c r="B27" s="79" t="s">
        <v>15</v>
      </c>
      <c r="C27" s="83" t="s">
        <v>390</v>
      </c>
      <c r="D27" s="84" t="s">
        <v>390</v>
      </c>
      <c r="E27" s="83" t="s">
        <v>390</v>
      </c>
    </row>
    <row r="28" spans="1:5" x14ac:dyDescent="0.15">
      <c r="A28" s="90">
        <v>21</v>
      </c>
      <c r="B28" s="79" t="s">
        <v>108</v>
      </c>
      <c r="C28" s="83" t="s">
        <v>390</v>
      </c>
      <c r="D28" s="84" t="s">
        <v>390</v>
      </c>
      <c r="E28" s="83" t="s">
        <v>390</v>
      </c>
    </row>
    <row r="29" spans="1:5" x14ac:dyDescent="0.15">
      <c r="A29" s="90">
        <v>22</v>
      </c>
      <c r="B29" s="80" t="s">
        <v>110</v>
      </c>
      <c r="C29" s="83" t="s">
        <v>390</v>
      </c>
      <c r="D29" s="84" t="s">
        <v>390</v>
      </c>
      <c r="E29" s="83" t="s">
        <v>390</v>
      </c>
    </row>
    <row r="30" spans="1:5" x14ac:dyDescent="0.15">
      <c r="A30" s="90">
        <v>23</v>
      </c>
      <c r="B30" s="80" t="s">
        <v>20</v>
      </c>
      <c r="C30" s="83">
        <v>1289.7025000000001</v>
      </c>
      <c r="D30" s="84">
        <v>1289.7025000000001</v>
      </c>
      <c r="E30" s="83">
        <v>103.17619999999999</v>
      </c>
    </row>
    <row r="31" spans="1:5" x14ac:dyDescent="0.15">
      <c r="A31" s="90">
        <v>24</v>
      </c>
      <c r="B31" s="79" t="s">
        <v>24</v>
      </c>
      <c r="C31" s="83" t="s">
        <v>390</v>
      </c>
      <c r="D31" s="84" t="s">
        <v>390</v>
      </c>
      <c r="E31" s="83" t="s">
        <v>390</v>
      </c>
    </row>
    <row r="32" spans="1:5" x14ac:dyDescent="0.15">
      <c r="A32" s="90">
        <v>25</v>
      </c>
      <c r="B32" s="79" t="s">
        <v>15</v>
      </c>
      <c r="C32" s="83">
        <v>1289.7025000000001</v>
      </c>
      <c r="D32" s="84">
        <v>1289.7025000000001</v>
      </c>
      <c r="E32" s="83">
        <v>103.17619999999999</v>
      </c>
    </row>
    <row r="33" spans="1:5" x14ac:dyDescent="0.15">
      <c r="A33" s="90">
        <v>26</v>
      </c>
      <c r="B33" s="79" t="s">
        <v>23</v>
      </c>
      <c r="C33" s="83" t="s">
        <v>390</v>
      </c>
      <c r="D33" s="84" t="s">
        <v>390</v>
      </c>
      <c r="E33" s="83" t="s">
        <v>390</v>
      </c>
    </row>
    <row r="34" spans="1:5" x14ac:dyDescent="0.15">
      <c r="A34" s="90">
        <v>27</v>
      </c>
      <c r="B34" s="80" t="s">
        <v>19</v>
      </c>
      <c r="C34" s="83">
        <v>408.88076699999999</v>
      </c>
      <c r="D34" s="84">
        <v>550</v>
      </c>
      <c r="E34" s="83">
        <v>32.710461359999996</v>
      </c>
    </row>
    <row r="35" spans="1:5" x14ac:dyDescent="0.15">
      <c r="A35" s="90">
        <v>28</v>
      </c>
      <c r="B35" s="80" t="s">
        <v>18</v>
      </c>
      <c r="C35" s="83" t="s">
        <v>390</v>
      </c>
      <c r="D35" s="84" t="s">
        <v>390</v>
      </c>
      <c r="E35" s="83" t="s">
        <v>390</v>
      </c>
    </row>
    <row r="36" spans="1:5" x14ac:dyDescent="0.15">
      <c r="A36" s="90">
        <v>29</v>
      </c>
      <c r="B36" s="81" t="s">
        <v>138</v>
      </c>
      <c r="C36" s="85">
        <v>17960.030116270002</v>
      </c>
      <c r="D36" s="279">
        <v>17978.191276620004</v>
      </c>
      <c r="E36" s="85">
        <v>1436.8024093015999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33"/>
  <sheetViews>
    <sheetView workbookViewId="0">
      <selection activeCell="C3" sqref="C3"/>
    </sheetView>
  </sheetViews>
  <sheetFormatPr baseColWidth="10" defaultRowHeight="10.5" x14ac:dyDescent="0.15"/>
  <cols>
    <col min="1" max="1" width="4.33203125" style="82" customWidth="1"/>
    <col min="2" max="2" width="56.5" style="82" customWidth="1"/>
    <col min="3" max="6" width="16" style="82" customWidth="1"/>
    <col min="7" max="7" width="17" style="82" customWidth="1"/>
    <col min="8" max="9" width="16" style="82" customWidth="1"/>
    <col min="10" max="16384" width="12" style="82"/>
  </cols>
  <sheetData>
    <row r="1" spans="1:9" x14ac:dyDescent="0.15">
      <c r="A1" s="102" t="s">
        <v>393</v>
      </c>
      <c r="B1" s="102" t="s">
        <v>443</v>
      </c>
    </row>
    <row r="2" spans="1:9" x14ac:dyDescent="0.15">
      <c r="H2" s="173" t="s">
        <v>429</v>
      </c>
    </row>
    <row r="3" spans="1:9" x14ac:dyDescent="0.15">
      <c r="C3" s="238">
        <v>43100</v>
      </c>
    </row>
    <row r="4" spans="1:9" x14ac:dyDescent="0.15">
      <c r="B4" s="333"/>
      <c r="C4" s="90" t="s">
        <v>0</v>
      </c>
      <c r="D4" s="90" t="s">
        <v>1</v>
      </c>
      <c r="E4" s="90" t="s">
        <v>2</v>
      </c>
      <c r="F4" s="90" t="s">
        <v>5</v>
      </c>
      <c r="G4" s="90" t="s">
        <v>6</v>
      </c>
      <c r="H4" s="90" t="s">
        <v>7</v>
      </c>
      <c r="I4" s="90" t="s">
        <v>8</v>
      </c>
    </row>
    <row r="5" spans="1:9" ht="12" customHeight="1" x14ac:dyDescent="0.15">
      <c r="B5" s="335"/>
      <c r="C5" s="338" t="s">
        <v>52</v>
      </c>
      <c r="D5" s="338" t="s">
        <v>53</v>
      </c>
      <c r="E5" s="338" t="s">
        <v>59</v>
      </c>
      <c r="F5" s="338"/>
      <c r="G5" s="338"/>
      <c r="H5" s="338"/>
      <c r="I5" s="338"/>
    </row>
    <row r="6" spans="1:9" ht="42" x14ac:dyDescent="0.15">
      <c r="B6" s="335"/>
      <c r="C6" s="338"/>
      <c r="D6" s="338"/>
      <c r="E6" s="76" t="s">
        <v>54</v>
      </c>
      <c r="F6" s="76" t="s">
        <v>55</v>
      </c>
      <c r="G6" s="76" t="s">
        <v>56</v>
      </c>
      <c r="H6" s="76" t="s">
        <v>57</v>
      </c>
      <c r="I6" s="76" t="s">
        <v>58</v>
      </c>
    </row>
    <row r="7" spans="1:9" ht="10.5" customHeight="1" x14ac:dyDescent="0.15">
      <c r="B7" s="107" t="s">
        <v>28</v>
      </c>
      <c r="C7" s="106"/>
      <c r="D7" s="106"/>
      <c r="E7" s="106"/>
      <c r="F7" s="106"/>
      <c r="G7" s="106"/>
      <c r="H7" s="106"/>
      <c r="I7" s="106"/>
    </row>
    <row r="8" spans="1:9" ht="10.5" customHeight="1" x14ac:dyDescent="0.15">
      <c r="B8" s="105" t="s">
        <v>32</v>
      </c>
      <c r="C8" s="280">
        <v>341.23436500000003</v>
      </c>
      <c r="D8" s="106">
        <v>341.23436500000003</v>
      </c>
      <c r="E8" s="280">
        <v>341.23436500000003</v>
      </c>
      <c r="F8" s="280" t="s">
        <v>390</v>
      </c>
      <c r="G8" s="280" t="s">
        <v>390</v>
      </c>
      <c r="H8" s="280" t="s">
        <v>390</v>
      </c>
      <c r="I8" s="280" t="s">
        <v>390</v>
      </c>
    </row>
    <row r="9" spans="1:9" ht="10.5" customHeight="1" x14ac:dyDescent="0.15">
      <c r="B9" s="105" t="s">
        <v>33</v>
      </c>
      <c r="C9" s="280">
        <v>5.6643499999999998</v>
      </c>
      <c r="D9" s="106">
        <v>5.6643499999999998</v>
      </c>
      <c r="E9" s="280">
        <v>5.6643499999999998</v>
      </c>
      <c r="F9" s="280" t="s">
        <v>390</v>
      </c>
      <c r="G9" s="280" t="s">
        <v>390</v>
      </c>
      <c r="H9" s="280" t="s">
        <v>390</v>
      </c>
      <c r="I9" s="280" t="s">
        <v>390</v>
      </c>
    </row>
    <row r="10" spans="1:9" ht="10.5" customHeight="1" x14ac:dyDescent="0.15">
      <c r="B10" s="105" t="s">
        <v>34</v>
      </c>
      <c r="C10" s="280">
        <v>30972.412077000001</v>
      </c>
      <c r="D10" s="106">
        <v>30972.412077000001</v>
      </c>
      <c r="E10" s="280">
        <v>30972.412077000001</v>
      </c>
      <c r="F10" s="280" t="s">
        <v>390</v>
      </c>
      <c r="G10" s="280" t="s">
        <v>390</v>
      </c>
      <c r="H10" s="280" t="s">
        <v>390</v>
      </c>
      <c r="I10" s="280" t="s">
        <v>390</v>
      </c>
    </row>
    <row r="11" spans="1:9" ht="10.5" customHeight="1" x14ac:dyDescent="0.15">
      <c r="B11" s="105" t="s">
        <v>35</v>
      </c>
      <c r="C11" s="280">
        <v>4515.043275</v>
      </c>
      <c r="D11" s="106">
        <v>4515.043275</v>
      </c>
      <c r="E11" s="280">
        <v>4515.043275</v>
      </c>
      <c r="F11" s="280" t="s">
        <v>390</v>
      </c>
      <c r="G11" s="280" t="s">
        <v>390</v>
      </c>
      <c r="H11" s="280" t="s">
        <v>390</v>
      </c>
      <c r="I11" s="280" t="s">
        <v>390</v>
      </c>
    </row>
    <row r="12" spans="1:9" ht="10.5" customHeight="1" x14ac:dyDescent="0.15">
      <c r="B12" s="105" t="s">
        <v>36</v>
      </c>
      <c r="C12" s="280">
        <v>483.87249300000002</v>
      </c>
      <c r="D12" s="106">
        <v>483.87249300000002</v>
      </c>
      <c r="E12" s="280">
        <v>483.87249300000002</v>
      </c>
      <c r="F12" s="280" t="s">
        <v>390</v>
      </c>
      <c r="G12" s="280" t="s">
        <v>390</v>
      </c>
      <c r="H12" s="280" t="s">
        <v>390</v>
      </c>
      <c r="I12" s="280" t="s">
        <v>390</v>
      </c>
    </row>
    <row r="13" spans="1:9" ht="10.5" customHeight="1" x14ac:dyDescent="0.15">
      <c r="B13" s="105" t="s">
        <v>37</v>
      </c>
      <c r="C13" s="280">
        <v>297.94227999999998</v>
      </c>
      <c r="D13" s="106">
        <v>297.94227999999998</v>
      </c>
      <c r="E13" s="280" t="s">
        <v>390</v>
      </c>
      <c r="F13" s="280">
        <v>297.94227999999998</v>
      </c>
      <c r="G13" s="280" t="s">
        <v>390</v>
      </c>
      <c r="H13" s="280" t="s">
        <v>390</v>
      </c>
      <c r="I13" s="280" t="s">
        <v>390</v>
      </c>
    </row>
    <row r="14" spans="1:9" ht="10.5" customHeight="1" x14ac:dyDescent="0.15">
      <c r="B14" s="105" t="s">
        <v>38</v>
      </c>
      <c r="C14" s="280" t="s">
        <v>390</v>
      </c>
      <c r="D14" s="106" t="s">
        <v>390</v>
      </c>
      <c r="E14" s="280" t="s">
        <v>390</v>
      </c>
      <c r="F14" s="280" t="s">
        <v>390</v>
      </c>
      <c r="G14" s="280" t="s">
        <v>390</v>
      </c>
      <c r="H14" s="280" t="s">
        <v>390</v>
      </c>
      <c r="I14" s="280" t="s">
        <v>390</v>
      </c>
    </row>
    <row r="15" spans="1:9" ht="10.5" customHeight="1" x14ac:dyDescent="0.15">
      <c r="B15" s="105" t="s">
        <v>39</v>
      </c>
      <c r="C15" s="280">
        <v>134.61767699999999</v>
      </c>
      <c r="D15" s="106">
        <v>134.61767699999999</v>
      </c>
      <c r="E15" s="280">
        <v>134.61767699999999</v>
      </c>
      <c r="F15" s="280" t="s">
        <v>390</v>
      </c>
      <c r="G15" s="280" t="s">
        <v>390</v>
      </c>
      <c r="H15" s="280" t="s">
        <v>390</v>
      </c>
      <c r="I15" s="280" t="s">
        <v>390</v>
      </c>
    </row>
    <row r="16" spans="1:9" ht="10.5" customHeight="1" x14ac:dyDescent="0.15">
      <c r="B16" s="105" t="s">
        <v>40</v>
      </c>
      <c r="C16" s="280">
        <v>133.858937</v>
      </c>
      <c r="D16" s="106">
        <v>133.858937</v>
      </c>
      <c r="E16" s="280">
        <v>133.858937</v>
      </c>
      <c r="F16" s="280" t="s">
        <v>390</v>
      </c>
      <c r="G16" s="280" t="s">
        <v>390</v>
      </c>
      <c r="H16" s="280" t="s">
        <v>390</v>
      </c>
      <c r="I16" s="280" t="s">
        <v>390</v>
      </c>
    </row>
    <row r="17" spans="2:9" ht="10.5" customHeight="1" x14ac:dyDescent="0.15">
      <c r="B17" s="105" t="s">
        <v>41</v>
      </c>
      <c r="C17" s="280">
        <v>103.222146</v>
      </c>
      <c r="D17" s="106">
        <v>103.222146</v>
      </c>
      <c r="E17" s="280">
        <v>103.222146</v>
      </c>
      <c r="F17" s="280" t="s">
        <v>390</v>
      </c>
      <c r="G17" s="280" t="s">
        <v>390</v>
      </c>
      <c r="H17" s="280" t="s">
        <v>390</v>
      </c>
      <c r="I17" s="280" t="s">
        <v>390</v>
      </c>
    </row>
    <row r="18" spans="2:9" ht="10.5" customHeight="1" x14ac:dyDescent="0.15">
      <c r="B18" s="105" t="s">
        <v>42</v>
      </c>
      <c r="C18" s="280">
        <v>6.215401</v>
      </c>
      <c r="D18" s="106">
        <v>6.215401</v>
      </c>
      <c r="E18" s="280">
        <v>6.215401</v>
      </c>
      <c r="F18" s="280" t="s">
        <v>390</v>
      </c>
      <c r="G18" s="280" t="s">
        <v>390</v>
      </c>
      <c r="H18" s="280" t="s">
        <v>390</v>
      </c>
      <c r="I18" s="280" t="s">
        <v>390</v>
      </c>
    </row>
    <row r="19" spans="2:9" ht="10.5" customHeight="1" x14ac:dyDescent="0.15">
      <c r="B19" s="107" t="s">
        <v>30</v>
      </c>
      <c r="C19" s="281">
        <v>36994.083000999999</v>
      </c>
      <c r="D19" s="281">
        <v>36994.083000999999</v>
      </c>
      <c r="E19" s="281">
        <v>36696.140721000003</v>
      </c>
      <c r="F19" s="281">
        <v>297.94227999999998</v>
      </c>
      <c r="G19" s="281" t="s">
        <v>390</v>
      </c>
      <c r="H19" s="281" t="s">
        <v>390</v>
      </c>
      <c r="I19" s="281" t="s">
        <v>390</v>
      </c>
    </row>
    <row r="20" spans="2:9" ht="10.5" customHeight="1" x14ac:dyDescent="0.15">
      <c r="B20" s="110"/>
      <c r="C20" s="282" t="s">
        <v>390</v>
      </c>
      <c r="D20" s="282" t="s">
        <v>390</v>
      </c>
      <c r="E20" s="282" t="s">
        <v>390</v>
      </c>
      <c r="F20" s="282" t="s">
        <v>390</v>
      </c>
      <c r="G20" s="282" t="s">
        <v>390</v>
      </c>
      <c r="H20" s="282" t="s">
        <v>390</v>
      </c>
      <c r="I20" s="282" t="s">
        <v>390</v>
      </c>
    </row>
    <row r="21" spans="2:9" ht="10.5" customHeight="1" x14ac:dyDescent="0.15">
      <c r="B21" s="107" t="s">
        <v>29</v>
      </c>
      <c r="C21" s="106" t="s">
        <v>390</v>
      </c>
      <c r="D21" s="106" t="s">
        <v>390</v>
      </c>
      <c r="E21" s="106" t="s">
        <v>390</v>
      </c>
      <c r="F21" s="106" t="s">
        <v>390</v>
      </c>
      <c r="G21" s="106" t="s">
        <v>390</v>
      </c>
      <c r="H21" s="106" t="s">
        <v>390</v>
      </c>
      <c r="I21" s="106" t="s">
        <v>390</v>
      </c>
    </row>
    <row r="22" spans="2:9" ht="10.5" customHeight="1" x14ac:dyDescent="0.15">
      <c r="B22" s="105" t="s">
        <v>43</v>
      </c>
      <c r="C22" s="280">
        <v>330.10403300000002</v>
      </c>
      <c r="D22" s="106">
        <v>330.10403300000002</v>
      </c>
      <c r="E22" s="280" t="s">
        <v>390</v>
      </c>
      <c r="F22" s="280" t="s">
        <v>390</v>
      </c>
      <c r="G22" s="280" t="s">
        <v>390</v>
      </c>
      <c r="H22" s="280" t="s">
        <v>390</v>
      </c>
      <c r="I22" s="280">
        <v>330.10403300000002</v>
      </c>
    </row>
    <row r="23" spans="2:9" ht="10.5" customHeight="1" x14ac:dyDescent="0.15">
      <c r="B23" s="105" t="s">
        <v>44</v>
      </c>
      <c r="C23" s="280">
        <v>13971.767947</v>
      </c>
      <c r="D23" s="106">
        <v>13971.767947</v>
      </c>
      <c r="E23" s="280" t="s">
        <v>390</v>
      </c>
      <c r="F23" s="280" t="s">
        <v>390</v>
      </c>
      <c r="G23" s="280" t="s">
        <v>390</v>
      </c>
      <c r="H23" s="280" t="s">
        <v>390</v>
      </c>
      <c r="I23" s="280">
        <v>13971.767947</v>
      </c>
    </row>
    <row r="24" spans="2:9" ht="10.5" customHeight="1" x14ac:dyDescent="0.15">
      <c r="B24" s="105" t="s">
        <v>37</v>
      </c>
      <c r="C24" s="280">
        <v>25.527258</v>
      </c>
      <c r="D24" s="106">
        <v>25.527258</v>
      </c>
      <c r="E24" s="280" t="s">
        <v>390</v>
      </c>
      <c r="F24" s="280" t="s">
        <v>390</v>
      </c>
      <c r="G24" s="280" t="s">
        <v>390</v>
      </c>
      <c r="H24" s="280" t="s">
        <v>390</v>
      </c>
      <c r="I24" s="280">
        <v>25.527258</v>
      </c>
    </row>
    <row r="25" spans="2:9" ht="10.5" customHeight="1" x14ac:dyDescent="0.15">
      <c r="B25" s="105" t="s">
        <v>45</v>
      </c>
      <c r="C25" s="280">
        <v>18228.536747999999</v>
      </c>
      <c r="D25" s="106">
        <v>18228.536747999999</v>
      </c>
      <c r="E25" s="280" t="s">
        <v>390</v>
      </c>
      <c r="F25" s="280" t="s">
        <v>390</v>
      </c>
      <c r="G25" s="280" t="s">
        <v>390</v>
      </c>
      <c r="H25" s="280" t="s">
        <v>390</v>
      </c>
      <c r="I25" s="280">
        <v>18228.536747999999</v>
      </c>
    </row>
    <row r="26" spans="2:9" ht="10.5" customHeight="1" x14ac:dyDescent="0.15">
      <c r="B26" s="105" t="s">
        <v>46</v>
      </c>
      <c r="C26" s="280"/>
      <c r="D26" s="106"/>
      <c r="E26" s="280"/>
      <c r="F26" s="280"/>
      <c r="G26" s="280"/>
      <c r="H26" s="280"/>
      <c r="I26" s="280"/>
    </row>
    <row r="27" spans="2:9" ht="10.5" customHeight="1" x14ac:dyDescent="0.15">
      <c r="B27" s="105" t="s">
        <v>47</v>
      </c>
      <c r="C27" s="280">
        <v>234.99409700000001</v>
      </c>
      <c r="D27" s="106">
        <v>234.99409700000001</v>
      </c>
      <c r="E27" s="280" t="s">
        <v>390</v>
      </c>
      <c r="F27" s="280" t="s">
        <v>390</v>
      </c>
      <c r="G27" s="280" t="s">
        <v>390</v>
      </c>
      <c r="H27" s="280" t="s">
        <v>390</v>
      </c>
      <c r="I27" s="280">
        <v>234.99409700000001</v>
      </c>
    </row>
    <row r="28" spans="2:9" ht="10.5" customHeight="1" x14ac:dyDescent="0.15">
      <c r="B28" s="105" t="s">
        <v>48</v>
      </c>
      <c r="C28" s="280">
        <v>37.886809999999997</v>
      </c>
      <c r="D28" s="106">
        <v>37.886809999999997</v>
      </c>
      <c r="E28" s="280" t="s">
        <v>390</v>
      </c>
      <c r="F28" s="280" t="s">
        <v>390</v>
      </c>
      <c r="G28" s="280" t="s">
        <v>390</v>
      </c>
      <c r="H28" s="280" t="s">
        <v>390</v>
      </c>
      <c r="I28" s="280">
        <v>37.886809999999997</v>
      </c>
    </row>
    <row r="29" spans="2:9" ht="10.5" customHeight="1" x14ac:dyDescent="0.15">
      <c r="B29" s="105" t="s">
        <v>49</v>
      </c>
      <c r="C29" s="280">
        <v>68.577642999999995</v>
      </c>
      <c r="D29" s="106">
        <v>68.577642999999995</v>
      </c>
      <c r="E29" s="280" t="s">
        <v>390</v>
      </c>
      <c r="F29" s="280" t="s">
        <v>390</v>
      </c>
      <c r="G29" s="280" t="s">
        <v>390</v>
      </c>
      <c r="H29" s="280" t="s">
        <v>390</v>
      </c>
      <c r="I29" s="280">
        <v>68.577642999999995</v>
      </c>
    </row>
    <row r="30" spans="2:9" ht="10.5" customHeight="1" x14ac:dyDescent="0.15">
      <c r="B30" s="105" t="s">
        <v>50</v>
      </c>
      <c r="C30" s="280">
        <v>8.8679849999999991</v>
      </c>
      <c r="D30" s="106">
        <v>8.8679849999999991</v>
      </c>
      <c r="E30" s="280" t="s">
        <v>390</v>
      </c>
      <c r="F30" s="280" t="s">
        <v>390</v>
      </c>
      <c r="G30" s="280" t="s">
        <v>390</v>
      </c>
      <c r="H30" s="280" t="s">
        <v>390</v>
      </c>
      <c r="I30" s="280">
        <v>8.8679849999999991</v>
      </c>
    </row>
    <row r="31" spans="2:9" ht="10.5" customHeight="1" x14ac:dyDescent="0.15">
      <c r="B31" s="105" t="s">
        <v>51</v>
      </c>
      <c r="C31" s="280">
        <v>703.55426799999998</v>
      </c>
      <c r="D31" s="106">
        <v>703.55426799999998</v>
      </c>
      <c r="E31" s="280" t="s">
        <v>390</v>
      </c>
      <c r="F31" s="280" t="s">
        <v>390</v>
      </c>
      <c r="G31" s="280" t="s">
        <v>390</v>
      </c>
      <c r="H31" s="280" t="s">
        <v>390</v>
      </c>
      <c r="I31" s="280">
        <v>703.55426799999998</v>
      </c>
    </row>
    <row r="32" spans="2:9" ht="10.5" customHeight="1" x14ac:dyDescent="0.15">
      <c r="B32" s="107" t="s">
        <v>31</v>
      </c>
      <c r="C32" s="281">
        <v>33609.816788999997</v>
      </c>
      <c r="D32" s="281">
        <v>33609.816788999997</v>
      </c>
      <c r="E32" s="281" t="s">
        <v>390</v>
      </c>
      <c r="F32" s="281" t="s">
        <v>390</v>
      </c>
      <c r="G32" s="281" t="s">
        <v>390</v>
      </c>
      <c r="H32" s="281" t="s">
        <v>390</v>
      </c>
      <c r="I32" s="281">
        <v>33609.816788999997</v>
      </c>
    </row>
    <row r="33" spans="2:9" x14ac:dyDescent="0.15">
      <c r="B33" s="108"/>
      <c r="C33" s="109"/>
      <c r="D33" s="109"/>
      <c r="E33" s="109"/>
      <c r="F33" s="109"/>
      <c r="G33" s="109"/>
      <c r="H33" s="109"/>
      <c r="I33" s="109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19"/>
  <sheetViews>
    <sheetView workbookViewId="0">
      <selection activeCell="C3" sqref="C3"/>
    </sheetView>
  </sheetViews>
  <sheetFormatPr baseColWidth="10" defaultRowHeight="10.5" outlineLevelRow="1" x14ac:dyDescent="0.15"/>
  <cols>
    <col min="1" max="1" width="4.1640625" style="82" customWidth="1"/>
    <col min="2" max="2" width="49" style="82" customWidth="1"/>
    <col min="3" max="7" width="17.1640625" style="82" customWidth="1"/>
    <col min="8" max="16384" width="12" style="82"/>
  </cols>
  <sheetData>
    <row r="1" spans="1:7" x14ac:dyDescent="0.15">
      <c r="A1" s="102" t="s">
        <v>395</v>
      </c>
      <c r="B1" s="102" t="s">
        <v>445</v>
      </c>
    </row>
    <row r="2" spans="1:7" x14ac:dyDescent="0.15">
      <c r="G2" s="173" t="s">
        <v>429</v>
      </c>
    </row>
    <row r="3" spans="1:7" x14ac:dyDescent="0.15">
      <c r="C3" s="238">
        <v>43100</v>
      </c>
    </row>
    <row r="4" spans="1:7" x14ac:dyDescent="0.15">
      <c r="A4" s="333"/>
      <c r="B4" s="334"/>
      <c r="C4" s="90" t="s">
        <v>0</v>
      </c>
      <c r="D4" s="90" t="s">
        <v>1</v>
      </c>
      <c r="E4" s="90" t="s">
        <v>2</v>
      </c>
      <c r="F4" s="90" t="s">
        <v>5</v>
      </c>
      <c r="G4" s="90" t="s">
        <v>6</v>
      </c>
    </row>
    <row r="5" spans="1:7" x14ac:dyDescent="0.15">
      <c r="A5" s="335"/>
      <c r="B5" s="336"/>
      <c r="C5" s="338" t="s">
        <v>60</v>
      </c>
      <c r="D5" s="338" t="s">
        <v>65</v>
      </c>
      <c r="E5" s="338"/>
      <c r="F5" s="338"/>
      <c r="G5" s="338"/>
    </row>
    <row r="6" spans="1:7" ht="21" x14ac:dyDescent="0.15">
      <c r="A6" s="335"/>
      <c r="B6" s="336"/>
      <c r="C6" s="338"/>
      <c r="D6" s="112" t="s">
        <v>61</v>
      </c>
      <c r="E6" s="112" t="s">
        <v>63</v>
      </c>
      <c r="F6" s="112" t="s">
        <v>62</v>
      </c>
      <c r="G6" s="112" t="s">
        <v>64</v>
      </c>
    </row>
    <row r="7" spans="1:7" ht="21" x14ac:dyDescent="0.15">
      <c r="A7" s="114">
        <v>1</v>
      </c>
      <c r="B7" s="81" t="s">
        <v>76</v>
      </c>
      <c r="C7" s="85">
        <v>36994.083000999999</v>
      </c>
      <c r="D7" s="85">
        <v>36696.140721000003</v>
      </c>
      <c r="E7" s="85">
        <v>297.94227999999998</v>
      </c>
      <c r="F7" s="85">
        <v>0</v>
      </c>
      <c r="G7" s="85">
        <v>0</v>
      </c>
    </row>
    <row r="8" spans="1:7" ht="21" x14ac:dyDescent="0.15">
      <c r="A8" s="90">
        <v>2</v>
      </c>
      <c r="B8" s="80" t="s">
        <v>77</v>
      </c>
      <c r="C8" s="83" t="s">
        <v>390</v>
      </c>
      <c r="D8" s="83" t="s">
        <v>390</v>
      </c>
      <c r="E8" s="83" t="s">
        <v>390</v>
      </c>
      <c r="F8" s="83" t="s">
        <v>390</v>
      </c>
      <c r="G8" s="83"/>
    </row>
    <row r="9" spans="1:7" ht="21" x14ac:dyDescent="0.15">
      <c r="A9" s="90">
        <v>3</v>
      </c>
      <c r="B9" s="80" t="s">
        <v>83</v>
      </c>
      <c r="C9" s="83">
        <v>36994.083000999999</v>
      </c>
      <c r="D9" s="83">
        <v>36696.140721000003</v>
      </c>
      <c r="E9" s="83">
        <v>297.94227999999998</v>
      </c>
      <c r="F9" s="83"/>
      <c r="G9" s="83"/>
    </row>
    <row r="10" spans="1:7" x14ac:dyDescent="0.15">
      <c r="A10" s="90">
        <v>4</v>
      </c>
      <c r="B10" s="80" t="s">
        <v>78</v>
      </c>
      <c r="C10" s="83">
        <v>2034.1917149999999</v>
      </c>
      <c r="D10" s="83">
        <v>860.93321360000004</v>
      </c>
      <c r="E10" s="83" t="s">
        <v>390</v>
      </c>
      <c r="F10" s="83"/>
      <c r="G10" s="83"/>
    </row>
    <row r="11" spans="1:7" x14ac:dyDescent="0.15">
      <c r="A11" s="90">
        <v>5</v>
      </c>
      <c r="B11" s="113" t="s">
        <v>79</v>
      </c>
      <c r="C11" s="83" t="s">
        <v>390</v>
      </c>
      <c r="D11" s="83" t="s">
        <v>390</v>
      </c>
      <c r="E11" s="83" t="s">
        <v>390</v>
      </c>
      <c r="F11" s="83" t="s">
        <v>390</v>
      </c>
      <c r="G11" s="83"/>
    </row>
    <row r="12" spans="1:7" ht="21" x14ac:dyDescent="0.15">
      <c r="A12" s="90">
        <v>6</v>
      </c>
      <c r="B12" s="113" t="s">
        <v>80</v>
      </c>
      <c r="C12" s="83">
        <v>35.924248579999983</v>
      </c>
      <c r="D12" s="83" t="s">
        <v>390</v>
      </c>
      <c r="E12" s="83">
        <v>35.924248579999983</v>
      </c>
      <c r="F12" s="83" t="s">
        <v>390</v>
      </c>
      <c r="G12" s="83"/>
    </row>
    <row r="13" spans="1:7" hidden="1" outlineLevel="1" x14ac:dyDescent="0.15">
      <c r="A13" s="90">
        <v>7</v>
      </c>
      <c r="B13" s="113" t="s">
        <v>84</v>
      </c>
      <c r="C13" s="83" t="s">
        <v>390</v>
      </c>
      <c r="D13" s="83" t="s">
        <v>390</v>
      </c>
      <c r="E13" s="83" t="s">
        <v>390</v>
      </c>
      <c r="F13" s="83" t="s">
        <v>390</v>
      </c>
      <c r="G13" s="83"/>
    </row>
    <row r="14" spans="1:7" hidden="1" outlineLevel="1" x14ac:dyDescent="0.15">
      <c r="A14" s="90">
        <v>8</v>
      </c>
      <c r="B14" s="113" t="s">
        <v>81</v>
      </c>
      <c r="C14" s="83" t="s">
        <v>390</v>
      </c>
      <c r="D14" s="83" t="s">
        <v>390</v>
      </c>
      <c r="E14" s="83" t="s">
        <v>390</v>
      </c>
      <c r="F14" s="83" t="s">
        <v>390</v>
      </c>
      <c r="G14" s="83"/>
    </row>
    <row r="15" spans="1:7" hidden="1" outlineLevel="1" x14ac:dyDescent="0.15">
      <c r="A15" s="90">
        <v>9</v>
      </c>
      <c r="B15" s="104"/>
      <c r="C15" s="83" t="s">
        <v>390</v>
      </c>
      <c r="D15" s="83" t="s">
        <v>390</v>
      </c>
      <c r="E15" s="83" t="s">
        <v>390</v>
      </c>
      <c r="F15" s="83" t="s">
        <v>390</v>
      </c>
      <c r="G15" s="83"/>
    </row>
    <row r="16" spans="1:7" ht="21" collapsed="1" x14ac:dyDescent="0.15">
      <c r="A16" s="114">
        <v>10</v>
      </c>
      <c r="B16" s="81" t="s">
        <v>82</v>
      </c>
      <c r="C16" s="85">
        <v>39064.198964579999</v>
      </c>
      <c r="D16" s="85">
        <v>37557.073934599997</v>
      </c>
      <c r="E16" s="85">
        <v>333.86652857999997</v>
      </c>
      <c r="F16" s="85">
        <v>0</v>
      </c>
      <c r="G16" s="85">
        <v>0</v>
      </c>
    </row>
    <row r="19" spans="4:7" x14ac:dyDescent="0.15">
      <c r="D19" s="111"/>
      <c r="E19" s="111"/>
      <c r="F19" s="111"/>
      <c r="G19" s="111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33"/>
  <sheetViews>
    <sheetView workbookViewId="0">
      <selection activeCell="I1" sqref="I1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31" t="s">
        <v>141</v>
      </c>
      <c r="B1" s="31" t="s">
        <v>438</v>
      </c>
      <c r="I1" s="179">
        <v>43100</v>
      </c>
    </row>
    <row r="2" spans="1:10" x14ac:dyDescent="0.15">
      <c r="A2" s="32"/>
      <c r="J2" s="173" t="s">
        <v>429</v>
      </c>
    </row>
    <row r="3" spans="1:10" x14ac:dyDescent="0.15">
      <c r="A3" s="341" t="s">
        <v>142</v>
      </c>
      <c r="B3" s="341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341"/>
      <c r="B4" s="341"/>
      <c r="C4" s="343" t="s">
        <v>143</v>
      </c>
      <c r="D4" s="343"/>
      <c r="E4" s="343" t="s">
        <v>144</v>
      </c>
      <c r="F4" s="343" t="s">
        <v>145</v>
      </c>
      <c r="G4" s="344" t="s">
        <v>146</v>
      </c>
      <c r="H4" s="344" t="s">
        <v>147</v>
      </c>
      <c r="I4" s="4" t="s">
        <v>148</v>
      </c>
    </row>
    <row r="5" spans="1:10" x14ac:dyDescent="0.15">
      <c r="A5" s="341"/>
      <c r="B5" s="341"/>
      <c r="C5" s="343" t="s">
        <v>149</v>
      </c>
      <c r="D5" s="343" t="s">
        <v>150</v>
      </c>
      <c r="E5" s="343"/>
      <c r="F5" s="343"/>
      <c r="G5" s="344"/>
      <c r="H5" s="344"/>
      <c r="I5" s="339" t="s">
        <v>467</v>
      </c>
    </row>
    <row r="6" spans="1:10" x14ac:dyDescent="0.15">
      <c r="A6" s="342"/>
      <c r="B6" s="342"/>
      <c r="C6" s="339"/>
      <c r="D6" s="339"/>
      <c r="E6" s="339"/>
      <c r="F6" s="339"/>
      <c r="G6" s="345"/>
      <c r="H6" s="345"/>
      <c r="I6" s="340"/>
    </row>
    <row r="7" spans="1:10" x14ac:dyDescent="0.15">
      <c r="A7" s="1">
        <v>1</v>
      </c>
      <c r="B7" s="5" t="s">
        <v>74</v>
      </c>
      <c r="C7" s="88"/>
      <c r="D7" s="88">
        <v>315</v>
      </c>
      <c r="E7" s="88"/>
      <c r="F7" s="88"/>
      <c r="G7" s="88"/>
      <c r="H7" s="88"/>
      <c r="I7" s="88">
        <v>315</v>
      </c>
    </row>
    <row r="8" spans="1:10" ht="31.5" x14ac:dyDescent="0.15">
      <c r="A8" s="1">
        <v>2</v>
      </c>
      <c r="B8" s="5" t="s">
        <v>151</v>
      </c>
      <c r="C8" s="88"/>
      <c r="D8" s="88">
        <v>455</v>
      </c>
      <c r="E8" s="88"/>
      <c r="F8" s="88"/>
      <c r="G8" s="88"/>
      <c r="H8" s="88"/>
      <c r="I8" s="88">
        <v>455</v>
      </c>
    </row>
    <row r="9" spans="1:10" x14ac:dyDescent="0.15">
      <c r="A9" s="1">
        <v>3</v>
      </c>
      <c r="B9" s="5" t="s">
        <v>152</v>
      </c>
      <c r="C9" s="88"/>
      <c r="D9" s="88">
        <v>290</v>
      </c>
      <c r="E9" s="88"/>
      <c r="F9" s="88"/>
      <c r="G9" s="88"/>
      <c r="H9" s="88"/>
      <c r="I9" s="88">
        <v>290</v>
      </c>
    </row>
    <row r="10" spans="1:10" x14ac:dyDescent="0.15">
      <c r="A10" s="1">
        <v>4</v>
      </c>
      <c r="B10" s="5" t="s">
        <v>75</v>
      </c>
      <c r="C10" s="88"/>
      <c r="D10" s="88">
        <v>270</v>
      </c>
      <c r="E10" s="88"/>
      <c r="F10" s="88"/>
      <c r="G10" s="88"/>
      <c r="H10" s="88"/>
      <c r="I10" s="88">
        <v>270</v>
      </c>
    </row>
    <row r="11" spans="1:10" x14ac:dyDescent="0.15">
      <c r="A11" s="1">
        <v>5</v>
      </c>
      <c r="B11" s="5" t="s">
        <v>153</v>
      </c>
      <c r="C11" s="88"/>
      <c r="D11" s="88">
        <v>0</v>
      </c>
      <c r="E11" s="88"/>
      <c r="F11" s="88"/>
      <c r="G11" s="88"/>
      <c r="H11" s="88"/>
      <c r="I11" s="88">
        <v>0</v>
      </c>
    </row>
    <row r="12" spans="1:10" x14ac:dyDescent="0.15">
      <c r="A12" s="1">
        <v>6</v>
      </c>
      <c r="B12" s="5" t="s">
        <v>73</v>
      </c>
      <c r="C12" s="88"/>
      <c r="D12" s="88">
        <v>603</v>
      </c>
      <c r="E12" s="88"/>
      <c r="F12" s="88"/>
      <c r="G12" s="88"/>
      <c r="H12" s="88"/>
      <c r="I12" s="88">
        <v>603</v>
      </c>
    </row>
    <row r="13" spans="1:10" x14ac:dyDescent="0.15">
      <c r="A13" s="1">
        <v>7</v>
      </c>
      <c r="B13" s="5" t="s">
        <v>72</v>
      </c>
      <c r="C13" s="88"/>
      <c r="D13" s="88">
        <v>633</v>
      </c>
      <c r="E13" s="88"/>
      <c r="F13" s="88"/>
      <c r="G13" s="88"/>
      <c r="H13" s="88"/>
      <c r="I13" s="88">
        <v>633</v>
      </c>
    </row>
    <row r="14" spans="1:10" x14ac:dyDescent="0.15">
      <c r="A14" s="1">
        <v>8</v>
      </c>
      <c r="B14" s="6" t="s">
        <v>154</v>
      </c>
      <c r="C14" s="88"/>
      <c r="D14" s="88">
        <v>633</v>
      </c>
      <c r="E14" s="88"/>
      <c r="F14" s="88"/>
      <c r="G14" s="88"/>
      <c r="H14" s="88"/>
      <c r="I14" s="88">
        <v>633</v>
      </c>
    </row>
    <row r="15" spans="1:10" x14ac:dyDescent="0.15">
      <c r="A15" s="1">
        <v>9</v>
      </c>
      <c r="B15" s="5" t="s">
        <v>71</v>
      </c>
      <c r="C15" s="88"/>
      <c r="D15" s="88">
        <v>2186</v>
      </c>
      <c r="E15" s="88"/>
      <c r="F15" s="88">
        <v>3</v>
      </c>
      <c r="G15" s="88"/>
      <c r="H15" s="88"/>
      <c r="I15" s="88">
        <v>2183</v>
      </c>
    </row>
    <row r="16" spans="1:10" x14ac:dyDescent="0.15">
      <c r="A16" s="1">
        <v>10</v>
      </c>
      <c r="B16" s="6" t="s">
        <v>154</v>
      </c>
      <c r="C16" s="88"/>
      <c r="D16" s="88">
        <v>78</v>
      </c>
      <c r="E16" s="88"/>
      <c r="F16" s="88"/>
      <c r="G16" s="88"/>
      <c r="H16" s="88"/>
      <c r="I16" s="88">
        <v>78</v>
      </c>
    </row>
    <row r="17" spans="1:9" ht="21" x14ac:dyDescent="0.15">
      <c r="A17" s="1">
        <v>11</v>
      </c>
      <c r="B17" s="5" t="s">
        <v>103</v>
      </c>
      <c r="C17" s="88"/>
      <c r="D17" s="88">
        <v>30138</v>
      </c>
      <c r="E17" s="283"/>
      <c r="F17" s="88">
        <v>31</v>
      </c>
      <c r="G17" s="88"/>
      <c r="H17" s="88"/>
      <c r="I17" s="88">
        <v>30107</v>
      </c>
    </row>
    <row r="18" spans="1:9" x14ac:dyDescent="0.15">
      <c r="A18" s="1">
        <v>12</v>
      </c>
      <c r="B18" s="6" t="s">
        <v>154</v>
      </c>
      <c r="C18" s="88"/>
      <c r="D18" s="88">
        <v>4027</v>
      </c>
      <c r="E18" s="88"/>
      <c r="F18" s="88"/>
      <c r="G18" s="88"/>
      <c r="H18" s="88"/>
      <c r="I18" s="88">
        <v>4027</v>
      </c>
    </row>
    <row r="19" spans="1:9" x14ac:dyDescent="0.15">
      <c r="A19" s="1">
        <v>13</v>
      </c>
      <c r="B19" s="5" t="s">
        <v>69</v>
      </c>
      <c r="C19" s="88">
        <v>168</v>
      </c>
      <c r="D19" s="88">
        <v>0</v>
      </c>
      <c r="E19" s="88">
        <v>63</v>
      </c>
      <c r="F19" s="88"/>
      <c r="G19" s="88"/>
      <c r="H19" s="88"/>
      <c r="I19" s="88">
        <v>105</v>
      </c>
    </row>
    <row r="20" spans="1:9" x14ac:dyDescent="0.15">
      <c r="A20" s="1">
        <v>14</v>
      </c>
      <c r="B20" s="5" t="s">
        <v>155</v>
      </c>
      <c r="C20" s="88"/>
      <c r="D20" s="88">
        <v>0</v>
      </c>
      <c r="E20" s="88"/>
      <c r="F20" s="88"/>
      <c r="G20" s="88"/>
      <c r="H20" s="88"/>
      <c r="I20" s="88">
        <v>0</v>
      </c>
    </row>
    <row r="21" spans="1:9" x14ac:dyDescent="0.15">
      <c r="A21" s="1">
        <v>15</v>
      </c>
      <c r="B21" s="5" t="s">
        <v>156</v>
      </c>
      <c r="C21" s="88"/>
      <c r="D21" s="88">
        <v>3138</v>
      </c>
      <c r="E21" s="34"/>
      <c r="F21" s="34"/>
      <c r="G21" s="34"/>
      <c r="H21" s="34"/>
      <c r="I21" s="88">
        <v>3138</v>
      </c>
    </row>
    <row r="22" spans="1:9" ht="21" x14ac:dyDescent="0.15">
      <c r="A22" s="1">
        <v>16</v>
      </c>
      <c r="B22" s="5" t="s">
        <v>157</v>
      </c>
      <c r="C22" s="88"/>
      <c r="D22" s="88">
        <v>0</v>
      </c>
      <c r="E22" s="34"/>
      <c r="F22" s="34"/>
      <c r="G22" s="34"/>
      <c r="H22" s="34"/>
      <c r="I22" s="88">
        <v>0</v>
      </c>
    </row>
    <row r="23" spans="1:9" x14ac:dyDescent="0.15">
      <c r="A23" s="1">
        <v>17</v>
      </c>
      <c r="B23" s="5" t="s">
        <v>158</v>
      </c>
      <c r="C23" s="88"/>
      <c r="D23" s="88">
        <v>0</v>
      </c>
      <c r="E23" s="34"/>
      <c r="F23" s="34"/>
      <c r="G23" s="34"/>
      <c r="H23" s="34"/>
      <c r="I23" s="88">
        <v>0</v>
      </c>
    </row>
    <row r="24" spans="1:9" x14ac:dyDescent="0.15">
      <c r="A24" s="1">
        <v>18</v>
      </c>
      <c r="B24" s="5" t="s">
        <v>159</v>
      </c>
      <c r="C24" s="88"/>
      <c r="D24" s="88">
        <v>422</v>
      </c>
      <c r="E24" s="34"/>
      <c r="F24" s="34"/>
      <c r="G24" s="34"/>
      <c r="H24" s="34"/>
      <c r="I24" s="88">
        <v>422</v>
      </c>
    </row>
    <row r="25" spans="1:9" x14ac:dyDescent="0.15">
      <c r="A25" s="1">
        <v>19</v>
      </c>
      <c r="B25" s="5" t="s">
        <v>68</v>
      </c>
      <c r="C25" s="88"/>
      <c r="D25" s="88">
        <v>462</v>
      </c>
      <c r="E25" s="34"/>
      <c r="F25" s="34"/>
      <c r="G25" s="34"/>
      <c r="H25" s="34"/>
      <c r="I25" s="88">
        <v>462</v>
      </c>
    </row>
    <row r="26" spans="1:9" x14ac:dyDescent="0.15">
      <c r="A26" s="35">
        <v>20</v>
      </c>
      <c r="B26" s="7" t="s">
        <v>160</v>
      </c>
      <c r="C26" s="101">
        <v>168</v>
      </c>
      <c r="D26" s="101">
        <v>38912</v>
      </c>
      <c r="E26" s="101">
        <v>63</v>
      </c>
      <c r="F26" s="101">
        <v>34</v>
      </c>
      <c r="G26" s="284"/>
      <c r="H26" s="284"/>
      <c r="I26" s="101">
        <v>38983</v>
      </c>
    </row>
    <row r="27" spans="1:9" x14ac:dyDescent="0.15">
      <c r="A27" s="1">
        <v>21</v>
      </c>
      <c r="B27" s="5" t="s">
        <v>161</v>
      </c>
      <c r="C27" s="88">
        <v>168</v>
      </c>
      <c r="D27" s="88">
        <v>31389</v>
      </c>
      <c r="E27" s="34">
        <v>63</v>
      </c>
      <c r="F27" s="34">
        <v>34</v>
      </c>
      <c r="G27" s="34"/>
      <c r="H27" s="34"/>
      <c r="I27" s="88">
        <v>31460</v>
      </c>
    </row>
    <row r="28" spans="1:9" ht="21" x14ac:dyDescent="0.15">
      <c r="A28" s="1">
        <v>22</v>
      </c>
      <c r="B28" s="5" t="s">
        <v>163</v>
      </c>
      <c r="C28" s="88"/>
      <c r="D28" s="88">
        <v>4515</v>
      </c>
      <c r="E28" s="34"/>
      <c r="F28" s="34"/>
      <c r="G28" s="34"/>
      <c r="H28" s="34"/>
      <c r="I28" s="88">
        <v>4515</v>
      </c>
    </row>
    <row r="29" spans="1:9" x14ac:dyDescent="0.15">
      <c r="A29" s="1">
        <v>23</v>
      </c>
      <c r="B29" s="5" t="s">
        <v>164</v>
      </c>
      <c r="C29" s="88">
        <v>2</v>
      </c>
      <c r="D29" s="88">
        <v>2034</v>
      </c>
      <c r="E29" s="34"/>
      <c r="F29" s="34"/>
      <c r="G29" s="34"/>
      <c r="H29" s="34"/>
      <c r="I29" s="88">
        <v>2036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244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C3" sqref="C3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21.33203125" style="12" customWidth="1"/>
    <col min="7" max="8" width="13.33203125" style="12" hidden="1" customWidth="1"/>
    <col min="9" max="9" width="13.33203125" style="12" customWidth="1"/>
    <col min="10" max="16384" width="12" style="12"/>
  </cols>
  <sheetData>
    <row r="1" spans="1:9" x14ac:dyDescent="0.15">
      <c r="A1" s="31" t="s">
        <v>165</v>
      </c>
      <c r="B1" s="31" t="s">
        <v>437</v>
      </c>
    </row>
    <row r="2" spans="1:9" x14ac:dyDescent="0.15">
      <c r="A2" s="31"/>
      <c r="F2" s="173" t="s">
        <v>429</v>
      </c>
    </row>
    <row r="3" spans="1:9" x14ac:dyDescent="0.15">
      <c r="A3" s="31"/>
      <c r="C3" s="179">
        <v>43100</v>
      </c>
    </row>
    <row r="4" spans="1:9" x14ac:dyDescent="0.15">
      <c r="A4" s="341" t="s">
        <v>142</v>
      </c>
      <c r="B4" s="341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341"/>
      <c r="B5" s="341"/>
      <c r="C5" s="343" t="s">
        <v>166</v>
      </c>
      <c r="D5" s="343"/>
      <c r="E5" s="343" t="s">
        <v>144</v>
      </c>
      <c r="F5" s="343" t="s">
        <v>145</v>
      </c>
      <c r="G5" s="344" t="s">
        <v>146</v>
      </c>
      <c r="H5" s="343" t="s">
        <v>147</v>
      </c>
      <c r="I5" s="4" t="s">
        <v>148</v>
      </c>
    </row>
    <row r="6" spans="1:9" x14ac:dyDescent="0.15">
      <c r="A6" s="341"/>
      <c r="B6" s="341"/>
      <c r="C6" s="343" t="s">
        <v>149</v>
      </c>
      <c r="D6" s="343" t="s">
        <v>150</v>
      </c>
      <c r="E6" s="343"/>
      <c r="F6" s="343"/>
      <c r="G6" s="344"/>
      <c r="H6" s="343"/>
      <c r="I6" s="339" t="s">
        <v>467</v>
      </c>
    </row>
    <row r="7" spans="1:9" x14ac:dyDescent="0.15">
      <c r="A7" s="341"/>
      <c r="B7" s="341"/>
      <c r="C7" s="343"/>
      <c r="D7" s="343"/>
      <c r="E7" s="343"/>
      <c r="F7" s="343"/>
      <c r="G7" s="344"/>
      <c r="H7" s="343"/>
      <c r="I7" s="346"/>
    </row>
    <row r="8" spans="1:9" x14ac:dyDescent="0.15">
      <c r="A8" s="92">
        <v>1</v>
      </c>
      <c r="B8" s="93" t="s">
        <v>167</v>
      </c>
      <c r="C8" s="48">
        <v>0.2</v>
      </c>
      <c r="D8" s="48">
        <v>103.7</v>
      </c>
      <c r="E8" s="48">
        <v>0.2</v>
      </c>
      <c r="F8" s="48"/>
      <c r="G8" s="48"/>
      <c r="H8" s="48"/>
      <c r="I8" s="48">
        <f>+C8+D8-E8-F8</f>
        <v>103.7</v>
      </c>
    </row>
    <row r="9" spans="1:9" x14ac:dyDescent="0.15">
      <c r="A9" s="92">
        <v>2</v>
      </c>
      <c r="B9" s="93" t="s">
        <v>168</v>
      </c>
      <c r="C9" s="48">
        <v>0</v>
      </c>
      <c r="D9" s="48">
        <v>0</v>
      </c>
      <c r="E9" s="48">
        <v>0</v>
      </c>
      <c r="F9" s="48"/>
      <c r="G9" s="48"/>
      <c r="H9" s="48"/>
      <c r="I9" s="48">
        <f t="shared" ref="I9:I26" si="0">+C9+D9-E9-F9</f>
        <v>0</v>
      </c>
    </row>
    <row r="10" spans="1:9" x14ac:dyDescent="0.15">
      <c r="A10" s="92">
        <v>3</v>
      </c>
      <c r="B10" s="93" t="s">
        <v>169</v>
      </c>
      <c r="C10" s="48">
        <v>0.5</v>
      </c>
      <c r="D10" s="48">
        <v>81.900000000000006</v>
      </c>
      <c r="E10" s="48">
        <v>0.2</v>
      </c>
      <c r="F10" s="48"/>
      <c r="G10" s="48"/>
      <c r="H10" s="48"/>
      <c r="I10" s="48">
        <f t="shared" si="0"/>
        <v>82.2</v>
      </c>
    </row>
    <row r="11" spans="1:9" ht="10.5" customHeight="1" x14ac:dyDescent="0.15">
      <c r="A11" s="250">
        <v>4</v>
      </c>
      <c r="B11" s="93" t="s">
        <v>170</v>
      </c>
      <c r="C11" s="48">
        <v>0</v>
      </c>
      <c r="D11" s="48">
        <v>0</v>
      </c>
      <c r="E11" s="48">
        <v>0</v>
      </c>
      <c r="F11" s="48"/>
      <c r="G11" s="48"/>
      <c r="H11" s="48"/>
      <c r="I11" s="48">
        <f t="shared" si="0"/>
        <v>0</v>
      </c>
    </row>
    <row r="12" spans="1:9" ht="10.5" customHeight="1" x14ac:dyDescent="0.15">
      <c r="A12" s="92">
        <v>5</v>
      </c>
      <c r="B12" s="93" t="s">
        <v>171</v>
      </c>
      <c r="C12" s="48">
        <v>0</v>
      </c>
      <c r="D12" s="48">
        <v>0</v>
      </c>
      <c r="E12" s="48">
        <v>0</v>
      </c>
      <c r="F12" s="48"/>
      <c r="G12" s="48"/>
      <c r="H12" s="48"/>
      <c r="I12" s="48">
        <f t="shared" si="0"/>
        <v>0</v>
      </c>
    </row>
    <row r="13" spans="1:9" x14ac:dyDescent="0.15">
      <c r="A13" s="92">
        <v>6</v>
      </c>
      <c r="B13" s="93" t="s">
        <v>172</v>
      </c>
      <c r="C13" s="48">
        <v>7.1</v>
      </c>
      <c r="D13" s="48">
        <v>284.8</v>
      </c>
      <c r="E13" s="48">
        <v>0.2</v>
      </c>
      <c r="F13" s="48"/>
      <c r="G13" s="48"/>
      <c r="H13" s="48"/>
      <c r="I13" s="48">
        <f t="shared" si="0"/>
        <v>291.70000000000005</v>
      </c>
    </row>
    <row r="14" spans="1:9" x14ac:dyDescent="0.15">
      <c r="A14" s="92">
        <v>7</v>
      </c>
      <c r="B14" s="93" t="s">
        <v>173</v>
      </c>
      <c r="C14" s="48">
        <v>0.1</v>
      </c>
      <c r="D14" s="48">
        <v>142.1</v>
      </c>
      <c r="E14" s="48">
        <v>0</v>
      </c>
      <c r="F14" s="48"/>
      <c r="G14" s="48"/>
      <c r="H14" s="48"/>
      <c r="I14" s="48">
        <f t="shared" si="0"/>
        <v>142.19999999999999</v>
      </c>
    </row>
    <row r="15" spans="1:9" x14ac:dyDescent="0.15">
      <c r="A15" s="92">
        <v>8</v>
      </c>
      <c r="B15" s="93" t="s">
        <v>174</v>
      </c>
      <c r="C15" s="48">
        <v>0</v>
      </c>
      <c r="D15" s="48">
        <v>43.1</v>
      </c>
      <c r="E15" s="48">
        <v>0</v>
      </c>
      <c r="F15" s="48"/>
      <c r="G15" s="48"/>
      <c r="H15" s="48"/>
      <c r="I15" s="48">
        <f t="shared" si="0"/>
        <v>43.1</v>
      </c>
    </row>
    <row r="16" spans="1:9" x14ac:dyDescent="0.15">
      <c r="A16" s="250">
        <v>9</v>
      </c>
      <c r="B16" s="93" t="s">
        <v>175</v>
      </c>
      <c r="C16" s="48">
        <v>0</v>
      </c>
      <c r="D16" s="48">
        <v>12.5</v>
      </c>
      <c r="E16" s="48">
        <v>0</v>
      </c>
      <c r="F16" s="48"/>
      <c r="G16" s="48"/>
      <c r="H16" s="48"/>
      <c r="I16" s="48">
        <f t="shared" si="0"/>
        <v>12.5</v>
      </c>
    </row>
    <row r="17" spans="1:9" x14ac:dyDescent="0.15">
      <c r="A17" s="92">
        <v>10</v>
      </c>
      <c r="B17" s="93" t="s">
        <v>176</v>
      </c>
      <c r="C17" s="48">
        <v>0</v>
      </c>
      <c r="D17" s="48">
        <v>4.5</v>
      </c>
      <c r="E17" s="48">
        <v>0</v>
      </c>
      <c r="F17" s="48"/>
      <c r="G17" s="48"/>
      <c r="H17" s="48"/>
      <c r="I17" s="48">
        <f t="shared" si="0"/>
        <v>4.5</v>
      </c>
    </row>
    <row r="18" spans="1:9" x14ac:dyDescent="0.15">
      <c r="A18" s="92">
        <v>11</v>
      </c>
      <c r="B18" s="93" t="s">
        <v>177</v>
      </c>
      <c r="C18" s="48">
        <v>4.8</v>
      </c>
      <c r="D18" s="48">
        <v>2720.9</v>
      </c>
      <c r="E18" s="48">
        <v>0.5</v>
      </c>
      <c r="F18" s="48"/>
      <c r="G18" s="48"/>
      <c r="H18" s="48"/>
      <c r="I18" s="48">
        <f t="shared" si="0"/>
        <v>2725.2000000000003</v>
      </c>
    </row>
    <row r="19" spans="1:9" x14ac:dyDescent="0.15">
      <c r="A19" s="250">
        <v>12</v>
      </c>
      <c r="B19" s="93" t="s">
        <v>178</v>
      </c>
      <c r="C19" s="48">
        <v>0.3</v>
      </c>
      <c r="D19" s="48">
        <v>192.6</v>
      </c>
      <c r="E19" s="48">
        <v>0.2</v>
      </c>
      <c r="F19" s="48"/>
      <c r="G19" s="48"/>
      <c r="H19" s="48"/>
      <c r="I19" s="48">
        <f t="shared" si="0"/>
        <v>192.70000000000002</v>
      </c>
    </row>
    <row r="20" spans="1:9" x14ac:dyDescent="0.15">
      <c r="A20" s="250">
        <v>13</v>
      </c>
      <c r="B20" s="93" t="s">
        <v>179</v>
      </c>
      <c r="C20" s="48">
        <v>0.1</v>
      </c>
      <c r="D20" s="48">
        <v>63.1</v>
      </c>
      <c r="E20" s="48">
        <v>0</v>
      </c>
      <c r="F20" s="48"/>
      <c r="G20" s="48"/>
      <c r="H20" s="48"/>
      <c r="I20" s="48">
        <f t="shared" si="0"/>
        <v>63.2</v>
      </c>
    </row>
    <row r="21" spans="1:9" ht="21" customHeight="1" x14ac:dyDescent="0.15">
      <c r="A21" s="250">
        <v>14</v>
      </c>
      <c r="B21" s="93" t="s">
        <v>180</v>
      </c>
      <c r="C21" s="48">
        <v>0</v>
      </c>
      <c r="D21" s="48">
        <v>0</v>
      </c>
      <c r="E21" s="48">
        <v>0</v>
      </c>
      <c r="F21" s="48"/>
      <c r="G21" s="48"/>
      <c r="H21" s="48"/>
      <c r="I21" s="48">
        <f t="shared" si="0"/>
        <v>0</v>
      </c>
    </row>
    <row r="22" spans="1:9" x14ac:dyDescent="0.15">
      <c r="A22" s="92">
        <v>15</v>
      </c>
      <c r="B22" s="93" t="s">
        <v>181</v>
      </c>
      <c r="C22" s="48">
        <v>0</v>
      </c>
      <c r="D22" s="48">
        <v>13</v>
      </c>
      <c r="E22" s="48">
        <v>0</v>
      </c>
      <c r="F22" s="48"/>
      <c r="G22" s="48"/>
      <c r="H22" s="48"/>
      <c r="I22" s="48">
        <f t="shared" si="0"/>
        <v>13</v>
      </c>
    </row>
    <row r="23" spans="1:9" x14ac:dyDescent="0.15">
      <c r="A23" s="250">
        <v>16</v>
      </c>
      <c r="B23" s="93" t="s">
        <v>182</v>
      </c>
      <c r="C23" s="48">
        <v>0</v>
      </c>
      <c r="D23" s="48">
        <v>129.69999999999999</v>
      </c>
      <c r="E23" s="48">
        <v>0</v>
      </c>
      <c r="F23" s="48"/>
      <c r="G23" s="48"/>
      <c r="H23" s="48"/>
      <c r="I23" s="48">
        <f t="shared" si="0"/>
        <v>129.69999999999999</v>
      </c>
    </row>
    <row r="24" spans="1:9" ht="21" customHeight="1" x14ac:dyDescent="0.15">
      <c r="A24" s="250">
        <v>17</v>
      </c>
      <c r="B24" s="93" t="s">
        <v>183</v>
      </c>
      <c r="C24" s="48">
        <v>0</v>
      </c>
      <c r="D24" s="48">
        <v>74.7</v>
      </c>
      <c r="E24" s="48">
        <v>0</v>
      </c>
      <c r="F24" s="48"/>
      <c r="G24" s="48"/>
      <c r="H24" s="48"/>
      <c r="I24" s="48">
        <f t="shared" si="0"/>
        <v>74.7</v>
      </c>
    </row>
    <row r="25" spans="1:9" x14ac:dyDescent="0.15">
      <c r="A25" s="1">
        <v>18</v>
      </c>
      <c r="B25" s="5" t="s">
        <v>184</v>
      </c>
      <c r="C25" s="48">
        <v>2.9</v>
      </c>
      <c r="D25" s="48">
        <v>497.4</v>
      </c>
      <c r="E25" s="48">
        <v>0</v>
      </c>
      <c r="F25" s="48"/>
      <c r="G25" s="48"/>
      <c r="H25" s="48"/>
      <c r="I25" s="48">
        <f t="shared" si="0"/>
        <v>500.29999999999995</v>
      </c>
    </row>
    <row r="26" spans="1:9" x14ac:dyDescent="0.15">
      <c r="A26" s="8">
        <v>19</v>
      </c>
      <c r="B26" s="7" t="s">
        <v>185</v>
      </c>
      <c r="C26" s="48">
        <f>SUM(C8:C25)</f>
        <v>16</v>
      </c>
      <c r="D26" s="48">
        <f>SUM(D8:D25)</f>
        <v>4363.9999999999991</v>
      </c>
      <c r="E26" s="48">
        <f>SUM(E8:E25)</f>
        <v>1.3</v>
      </c>
      <c r="F26" s="48"/>
      <c r="G26" s="48"/>
      <c r="H26" s="48"/>
      <c r="I26" s="48">
        <f t="shared" si="0"/>
        <v>4378.6999999999989</v>
      </c>
    </row>
    <row r="27" spans="1:9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0"/>
  <sheetViews>
    <sheetView workbookViewId="0">
      <selection activeCell="C3" sqref="C3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31" t="s">
        <v>186</v>
      </c>
      <c r="C1" s="31" t="s">
        <v>435</v>
      </c>
    </row>
    <row r="2" spans="1:9" x14ac:dyDescent="0.15">
      <c r="A2" s="31"/>
      <c r="I2" s="173" t="s">
        <v>429</v>
      </c>
    </row>
    <row r="3" spans="1:9" x14ac:dyDescent="0.15">
      <c r="C3" s="179">
        <v>43100</v>
      </c>
      <c r="G3" s="43"/>
    </row>
    <row r="4" spans="1:9" x14ac:dyDescent="0.15">
      <c r="A4" s="350" t="s">
        <v>142</v>
      </c>
      <c r="B4" s="351"/>
      <c r="C4" s="36" t="s">
        <v>0</v>
      </c>
      <c r="D4" s="36" t="s">
        <v>1</v>
      </c>
      <c r="E4" s="36" t="s">
        <v>2</v>
      </c>
      <c r="F4" s="36" t="s">
        <v>5</v>
      </c>
      <c r="G4" s="37" t="s">
        <v>6</v>
      </c>
      <c r="H4" s="36" t="s">
        <v>7</v>
      </c>
      <c r="I4" s="36" t="s">
        <v>8</v>
      </c>
    </row>
    <row r="5" spans="1:9" ht="23.25" customHeight="1" x14ac:dyDescent="0.15">
      <c r="A5" s="352"/>
      <c r="B5" s="353"/>
      <c r="C5" s="349" t="s">
        <v>166</v>
      </c>
      <c r="D5" s="349"/>
      <c r="E5" s="349" t="s">
        <v>144</v>
      </c>
      <c r="F5" s="349" t="s">
        <v>145</v>
      </c>
      <c r="G5" s="354" t="s">
        <v>146</v>
      </c>
      <c r="H5" s="349" t="s">
        <v>147</v>
      </c>
      <c r="I5" s="38" t="s">
        <v>148</v>
      </c>
    </row>
    <row r="6" spans="1:9" x14ac:dyDescent="0.15">
      <c r="A6" s="352"/>
      <c r="B6" s="353"/>
      <c r="C6" s="349" t="s">
        <v>149</v>
      </c>
      <c r="D6" s="349" t="s">
        <v>150</v>
      </c>
      <c r="E6" s="349"/>
      <c r="F6" s="349"/>
      <c r="G6" s="354"/>
      <c r="H6" s="349"/>
      <c r="I6" s="347" t="s">
        <v>468</v>
      </c>
    </row>
    <row r="7" spans="1:9" x14ac:dyDescent="0.15">
      <c r="A7" s="352"/>
      <c r="B7" s="353"/>
      <c r="C7" s="349"/>
      <c r="D7" s="349"/>
      <c r="E7" s="349"/>
      <c r="F7" s="349"/>
      <c r="G7" s="354"/>
      <c r="H7" s="349"/>
      <c r="I7" s="348"/>
    </row>
    <row r="8" spans="1:9" x14ac:dyDescent="0.15">
      <c r="A8" s="39">
        <v>1</v>
      </c>
      <c r="B8" s="42" t="s">
        <v>187</v>
      </c>
      <c r="C8" s="40">
        <v>165.96600000000001</v>
      </c>
      <c r="D8" s="40">
        <v>36897.519999999997</v>
      </c>
      <c r="E8" s="40">
        <v>62.530999999999999</v>
      </c>
      <c r="F8" s="40">
        <v>34.823999999999998</v>
      </c>
      <c r="G8" s="44"/>
      <c r="H8" s="40"/>
      <c r="I8" s="40">
        <v>36966.130999999994</v>
      </c>
    </row>
    <row r="9" spans="1:9" x14ac:dyDescent="0.15">
      <c r="A9" s="39">
        <v>2</v>
      </c>
      <c r="B9" s="42" t="s">
        <v>188</v>
      </c>
      <c r="C9" s="40">
        <v>0.09</v>
      </c>
      <c r="D9" s="40">
        <v>27.861999999999998</v>
      </c>
      <c r="E9" s="40"/>
      <c r="F9" s="40"/>
      <c r="G9" s="44"/>
      <c r="H9" s="40"/>
      <c r="I9" s="40">
        <v>27.951999999999998</v>
      </c>
    </row>
    <row r="10" spans="1:9" x14ac:dyDescent="0.15">
      <c r="A10" s="41">
        <v>11</v>
      </c>
      <c r="B10" s="41" t="s">
        <v>185</v>
      </c>
      <c r="C10" s="45">
        <v>166.05600000000001</v>
      </c>
      <c r="D10" s="45">
        <v>36925.381999999998</v>
      </c>
      <c r="E10" s="45">
        <v>62.530999999999999</v>
      </c>
      <c r="F10" s="45">
        <v>34.823999999999998</v>
      </c>
      <c r="G10" s="45">
        <v>0</v>
      </c>
      <c r="H10" s="45">
        <v>0</v>
      </c>
      <c r="I10" s="45">
        <v>36994.082999999991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"/>
  <sheetViews>
    <sheetView workbookViewId="0">
      <selection activeCell="J1" sqref="J1"/>
    </sheetView>
  </sheetViews>
  <sheetFormatPr baseColWidth="10" defaultRowHeight="10.5" x14ac:dyDescent="0.15"/>
  <cols>
    <col min="1" max="16384" width="12" style="12"/>
  </cols>
  <sheetData>
    <row r="1" spans="1:12" x14ac:dyDescent="0.15">
      <c r="A1" s="31" t="s">
        <v>189</v>
      </c>
      <c r="B1" s="31" t="s">
        <v>190</v>
      </c>
      <c r="J1" s="179">
        <v>43100</v>
      </c>
    </row>
    <row r="2" spans="1:12" x14ac:dyDescent="0.15">
      <c r="L2" s="173" t="s">
        <v>429</v>
      </c>
    </row>
    <row r="3" spans="1:12" x14ac:dyDescent="0.15">
      <c r="A3" s="341" t="s">
        <v>142</v>
      </c>
      <c r="B3" s="341"/>
      <c r="C3" s="87" t="s">
        <v>0</v>
      </c>
      <c r="D3" s="87" t="s">
        <v>1</v>
      </c>
      <c r="E3" s="87" t="s">
        <v>2</v>
      </c>
      <c r="F3" s="87" t="s">
        <v>5</v>
      </c>
      <c r="G3" s="87" t="s">
        <v>6</v>
      </c>
      <c r="H3" s="87" t="s">
        <v>7</v>
      </c>
    </row>
    <row r="4" spans="1:12" x14ac:dyDescent="0.15">
      <c r="A4" s="341"/>
      <c r="B4" s="341"/>
      <c r="C4" s="343" t="s">
        <v>191</v>
      </c>
      <c r="D4" s="343"/>
      <c r="E4" s="343"/>
      <c r="F4" s="343"/>
      <c r="G4" s="343"/>
      <c r="H4" s="343"/>
    </row>
    <row r="5" spans="1:12" ht="21" x14ac:dyDescent="0.15">
      <c r="A5" s="341"/>
      <c r="B5" s="341"/>
      <c r="C5" s="180" t="s">
        <v>192</v>
      </c>
      <c r="D5" s="180" t="s">
        <v>193</v>
      </c>
      <c r="E5" s="180" t="s">
        <v>194</v>
      </c>
      <c r="F5" s="180" t="s">
        <v>195</v>
      </c>
      <c r="G5" s="180" t="s">
        <v>196</v>
      </c>
      <c r="H5" s="180" t="s">
        <v>197</v>
      </c>
    </row>
    <row r="6" spans="1:12" x14ac:dyDescent="0.15">
      <c r="A6" s="87">
        <v>1</v>
      </c>
      <c r="B6" s="89" t="s">
        <v>85</v>
      </c>
      <c r="C6" s="88">
        <v>829.05100000000004</v>
      </c>
      <c r="D6" s="88">
        <v>134.02699999999999</v>
      </c>
      <c r="E6" s="88">
        <v>24.222000000000001</v>
      </c>
      <c r="F6" s="88">
        <v>24.873999999999999</v>
      </c>
      <c r="G6" s="88">
        <v>37.14</v>
      </c>
      <c r="H6" s="88">
        <v>101.749</v>
      </c>
    </row>
    <row r="7" spans="1:12" x14ac:dyDescent="0.15">
      <c r="A7" s="87">
        <v>2</v>
      </c>
      <c r="B7" s="89" t="s">
        <v>139</v>
      </c>
      <c r="C7" s="88"/>
      <c r="D7" s="88"/>
      <c r="E7" s="88"/>
      <c r="F7" s="88"/>
      <c r="G7" s="88"/>
      <c r="H7" s="88"/>
    </row>
    <row r="8" spans="1:12" x14ac:dyDescent="0.15">
      <c r="A8" s="8">
        <v>3</v>
      </c>
      <c r="B8" s="7" t="s">
        <v>198</v>
      </c>
      <c r="C8" s="101">
        <f t="shared" ref="C8:H8" si="0">+C6+C7</f>
        <v>829.05100000000004</v>
      </c>
      <c r="D8" s="101">
        <f t="shared" si="0"/>
        <v>134.02699999999999</v>
      </c>
      <c r="E8" s="101">
        <f t="shared" si="0"/>
        <v>24.222000000000001</v>
      </c>
      <c r="F8" s="101">
        <f t="shared" si="0"/>
        <v>24.873999999999999</v>
      </c>
      <c r="G8" s="101">
        <f t="shared" si="0"/>
        <v>37.14</v>
      </c>
      <c r="H8" s="101">
        <f t="shared" si="0"/>
        <v>101.749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P11"/>
  <sheetViews>
    <sheetView workbookViewId="0">
      <selection activeCell="C3" sqref="C3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31" t="s">
        <v>162</v>
      </c>
      <c r="B1" s="31" t="s">
        <v>441</v>
      </c>
    </row>
    <row r="2" spans="1:16" x14ac:dyDescent="0.15">
      <c r="A2" s="31"/>
      <c r="K2" s="173" t="s">
        <v>429</v>
      </c>
    </row>
    <row r="3" spans="1:16" x14ac:dyDescent="0.15">
      <c r="C3" s="179">
        <v>43100</v>
      </c>
    </row>
    <row r="4" spans="1:16" x14ac:dyDescent="0.15">
      <c r="A4" s="350" t="s">
        <v>142</v>
      </c>
      <c r="B4" s="351"/>
      <c r="C4" s="36" t="s">
        <v>0</v>
      </c>
      <c r="D4" s="36" t="s">
        <v>1</v>
      </c>
      <c r="E4" s="36" t="s">
        <v>2</v>
      </c>
      <c r="F4" s="36" t="s">
        <v>5</v>
      </c>
      <c r="G4" s="36" t="s">
        <v>6</v>
      </c>
      <c r="H4" s="36" t="s">
        <v>7</v>
      </c>
      <c r="I4" s="36" t="s">
        <v>8</v>
      </c>
      <c r="J4" s="36" t="s">
        <v>199</v>
      </c>
      <c r="K4" s="36" t="s">
        <v>200</v>
      </c>
      <c r="L4" s="36" t="s">
        <v>201</v>
      </c>
      <c r="M4" s="36" t="s">
        <v>202</v>
      </c>
      <c r="N4" s="36" t="s">
        <v>203</v>
      </c>
      <c r="O4" s="36" t="s">
        <v>204</v>
      </c>
    </row>
    <row r="5" spans="1:16" ht="31.5" customHeight="1" x14ac:dyDescent="0.15">
      <c r="A5" s="352"/>
      <c r="B5" s="353"/>
      <c r="C5" s="349" t="s">
        <v>205</v>
      </c>
      <c r="D5" s="349"/>
      <c r="E5" s="349"/>
      <c r="F5" s="349"/>
      <c r="G5" s="349"/>
      <c r="H5" s="349"/>
      <c r="I5" s="349"/>
      <c r="J5" s="349" t="s">
        <v>206</v>
      </c>
      <c r="K5" s="349"/>
      <c r="L5" s="349"/>
      <c r="M5" s="349"/>
      <c r="N5" s="349" t="s">
        <v>207</v>
      </c>
      <c r="O5" s="349"/>
    </row>
    <row r="6" spans="1:16" x14ac:dyDescent="0.15">
      <c r="A6" s="352"/>
      <c r="B6" s="353"/>
      <c r="C6" s="355"/>
      <c r="D6" s="349" t="s">
        <v>375</v>
      </c>
      <c r="E6" s="349" t="s">
        <v>372</v>
      </c>
      <c r="F6" s="349" t="s">
        <v>208</v>
      </c>
      <c r="G6" s="349"/>
      <c r="H6" s="349"/>
      <c r="I6" s="349"/>
      <c r="J6" s="349" t="s">
        <v>150</v>
      </c>
      <c r="K6" s="349"/>
      <c r="L6" s="349" t="s">
        <v>209</v>
      </c>
      <c r="M6" s="349"/>
      <c r="N6" s="349" t="s">
        <v>210</v>
      </c>
      <c r="O6" s="349" t="s">
        <v>374</v>
      </c>
    </row>
    <row r="7" spans="1:16" s="16" customFormat="1" ht="31.5" x14ac:dyDescent="0.15">
      <c r="A7" s="352"/>
      <c r="B7" s="353"/>
      <c r="C7" s="355"/>
      <c r="D7" s="349"/>
      <c r="E7" s="349"/>
      <c r="F7" s="94"/>
      <c r="G7" s="94" t="s">
        <v>371</v>
      </c>
      <c r="H7" s="94" t="s">
        <v>373</v>
      </c>
      <c r="I7" s="94" t="s">
        <v>374</v>
      </c>
      <c r="J7" s="94"/>
      <c r="K7" s="94" t="s">
        <v>374</v>
      </c>
      <c r="L7" s="94"/>
      <c r="M7" s="94" t="s">
        <v>374</v>
      </c>
      <c r="N7" s="349"/>
      <c r="O7" s="349"/>
      <c r="P7" s="46"/>
    </row>
    <row r="8" spans="1:16" s="16" customFormat="1" x14ac:dyDescent="0.15">
      <c r="A8" s="38">
        <v>10</v>
      </c>
      <c r="B8" s="39" t="s">
        <v>211</v>
      </c>
      <c r="C8" s="40">
        <v>4515.0429999999997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0.51200000000000001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</row>
    <row r="9" spans="1:16" s="16" customFormat="1" x14ac:dyDescent="0.15">
      <c r="A9" s="38">
        <v>20</v>
      </c>
      <c r="B9" s="39" t="s">
        <v>212</v>
      </c>
      <c r="C9" s="40">
        <v>31388.964</v>
      </c>
      <c r="D9" s="40">
        <v>190.339</v>
      </c>
      <c r="E9" s="40">
        <v>46.899000000000001</v>
      </c>
      <c r="F9" s="40">
        <v>172.745</v>
      </c>
      <c r="G9" s="40">
        <v>166.12</v>
      </c>
      <c r="H9" s="40">
        <v>121.48699999999999</v>
      </c>
      <c r="I9" s="40">
        <v>3.746</v>
      </c>
      <c r="J9" s="40">
        <v>0</v>
      </c>
      <c r="K9" s="40">
        <v>0</v>
      </c>
      <c r="L9" s="40">
        <v>63.081000000000003</v>
      </c>
      <c r="M9" s="40">
        <v>1.75</v>
      </c>
      <c r="N9" s="40">
        <v>99.239000000000004</v>
      </c>
      <c r="O9" s="40">
        <v>24.242000000000001</v>
      </c>
    </row>
    <row r="10" spans="1:16" x14ac:dyDescent="0.15">
      <c r="A10" s="38">
        <v>30</v>
      </c>
      <c r="B10" s="39" t="s">
        <v>213</v>
      </c>
      <c r="C10" s="40">
        <v>2034.192</v>
      </c>
      <c r="D10" s="40">
        <v>0</v>
      </c>
      <c r="E10" s="40">
        <v>0</v>
      </c>
      <c r="F10" s="40">
        <v>1.7030000000000001</v>
      </c>
      <c r="G10" s="40">
        <v>1.702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N22"/>
  <sheetViews>
    <sheetView zoomScaleNormal="100" workbookViewId="0">
      <selection activeCell="B2" sqref="B2"/>
    </sheetView>
  </sheetViews>
  <sheetFormatPr baseColWidth="10" defaultRowHeight="10.5" x14ac:dyDescent="0.15"/>
  <cols>
    <col min="1" max="1" width="6.33203125" style="17" customWidth="1"/>
    <col min="2" max="2" width="15" style="17" customWidth="1"/>
    <col min="3" max="3" width="12.83203125" style="17" bestFit="1" customWidth="1"/>
    <col min="4" max="14" width="10.83203125" style="17" customWidth="1"/>
    <col min="15" max="16384" width="12" style="17"/>
  </cols>
  <sheetData>
    <row r="1" spans="1:14" ht="10.5" customHeight="1" x14ac:dyDescent="0.15">
      <c r="A1" s="51" t="s">
        <v>378</v>
      </c>
      <c r="B1" s="30" t="s">
        <v>332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x14ac:dyDescent="0.15">
      <c r="A2" s="18"/>
      <c r="B2" s="240">
        <v>43100</v>
      </c>
      <c r="M2" s="173" t="s">
        <v>429</v>
      </c>
    </row>
    <row r="3" spans="1:14" x14ac:dyDescent="0.15">
      <c r="A3" s="286" t="s">
        <v>333</v>
      </c>
      <c r="B3" s="286"/>
      <c r="C3" s="286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</row>
    <row r="4" spans="1:14" x14ac:dyDescent="0.15">
      <c r="A4" s="288" t="s">
        <v>334</v>
      </c>
      <c r="B4" s="288"/>
      <c r="C4" s="289"/>
      <c r="D4" s="289" t="s">
        <v>142</v>
      </c>
      <c r="E4" s="289"/>
      <c r="F4" s="289"/>
      <c r="G4" s="289"/>
      <c r="H4" s="289"/>
      <c r="I4" s="289"/>
      <c r="J4" s="289"/>
      <c r="K4" s="289"/>
      <c r="L4" s="289"/>
      <c r="M4" s="289"/>
      <c r="N4" s="289"/>
    </row>
    <row r="6" spans="1:14" x14ac:dyDescent="0.15">
      <c r="A6" s="290" t="s">
        <v>368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</row>
    <row r="7" spans="1:14" x14ac:dyDescent="0.15">
      <c r="A7" s="291" t="s">
        <v>335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</row>
    <row r="8" spans="1:14" ht="56.25" customHeight="1" x14ac:dyDescent="0.15">
      <c r="A8" s="295" t="s">
        <v>336</v>
      </c>
      <c r="B8" s="297"/>
      <c r="C8" s="299" t="s">
        <v>337</v>
      </c>
      <c r="D8" s="299"/>
      <c r="E8" s="300" t="s">
        <v>338</v>
      </c>
      <c r="F8" s="300"/>
      <c r="G8" s="300" t="s">
        <v>339</v>
      </c>
      <c r="H8" s="300"/>
      <c r="I8" s="301" t="s">
        <v>12</v>
      </c>
      <c r="J8" s="301"/>
      <c r="K8" s="301"/>
      <c r="L8" s="301"/>
      <c r="M8" s="302" t="s">
        <v>340</v>
      </c>
      <c r="N8" s="302" t="s">
        <v>341</v>
      </c>
    </row>
    <row r="9" spans="1:14" ht="171" customHeight="1" x14ac:dyDescent="0.15">
      <c r="A9" s="296"/>
      <c r="B9" s="298"/>
      <c r="C9" s="95" t="s">
        <v>342</v>
      </c>
      <c r="D9" s="95" t="s">
        <v>343</v>
      </c>
      <c r="E9" s="95" t="s">
        <v>344</v>
      </c>
      <c r="F9" s="95" t="s">
        <v>345</v>
      </c>
      <c r="G9" s="95" t="s">
        <v>342</v>
      </c>
      <c r="H9" s="95" t="s">
        <v>343</v>
      </c>
      <c r="I9" s="95" t="s">
        <v>346</v>
      </c>
      <c r="J9" s="95" t="s">
        <v>347</v>
      </c>
      <c r="K9" s="95" t="s">
        <v>348</v>
      </c>
      <c r="L9" s="96" t="s">
        <v>198</v>
      </c>
      <c r="M9" s="303"/>
      <c r="N9" s="303"/>
    </row>
    <row r="10" spans="1:14" x14ac:dyDescent="0.15">
      <c r="A10" s="19"/>
      <c r="B10" s="20"/>
      <c r="C10" s="21" t="s">
        <v>349</v>
      </c>
      <c r="D10" s="21" t="s">
        <v>350</v>
      </c>
      <c r="E10" s="21" t="s">
        <v>351</v>
      </c>
      <c r="F10" s="21" t="s">
        <v>352</v>
      </c>
      <c r="G10" s="21" t="s">
        <v>353</v>
      </c>
      <c r="H10" s="21" t="s">
        <v>354</v>
      </c>
      <c r="I10" s="21" t="s">
        <v>355</v>
      </c>
      <c r="J10" s="21" t="s">
        <v>356</v>
      </c>
      <c r="K10" s="21" t="s">
        <v>357</v>
      </c>
      <c r="L10" s="21" t="s">
        <v>358</v>
      </c>
      <c r="M10" s="22" t="s">
        <v>359</v>
      </c>
      <c r="N10" s="22" t="s">
        <v>360</v>
      </c>
    </row>
    <row r="11" spans="1:14" x14ac:dyDescent="0.15">
      <c r="A11" s="22" t="s">
        <v>349</v>
      </c>
      <c r="B11" s="21" t="s">
        <v>361</v>
      </c>
      <c r="C11" s="23">
        <v>35877.464999999997</v>
      </c>
      <c r="D11" s="20"/>
      <c r="E11" s="20"/>
      <c r="F11" s="20"/>
      <c r="G11" s="23"/>
      <c r="H11" s="20"/>
      <c r="I11" s="23">
        <v>1304.9649999999999</v>
      </c>
      <c r="J11" s="20"/>
      <c r="K11" s="23"/>
      <c r="L11" s="23">
        <v>1304.9649999999999</v>
      </c>
      <c r="M11" s="24">
        <v>1</v>
      </c>
      <c r="N11" s="25">
        <v>1.4999999999999999E-2</v>
      </c>
    </row>
    <row r="12" spans="1:14" x14ac:dyDescent="0.15">
      <c r="A12" s="28" t="s">
        <v>350</v>
      </c>
      <c r="B12" s="28" t="s">
        <v>198</v>
      </c>
      <c r="C12" s="97">
        <v>35877.464999999997</v>
      </c>
      <c r="D12" s="98"/>
      <c r="E12" s="98"/>
      <c r="F12" s="98"/>
      <c r="G12" s="97"/>
      <c r="H12" s="98"/>
      <c r="I12" s="97">
        <v>1304.9649999999999</v>
      </c>
      <c r="J12" s="98"/>
      <c r="K12" s="97"/>
      <c r="L12" s="97">
        <v>1304.9649999999999</v>
      </c>
      <c r="M12" s="99">
        <v>1</v>
      </c>
      <c r="N12" s="100">
        <v>1.4999999999999999E-2</v>
      </c>
    </row>
    <row r="13" spans="1:14" x14ac:dyDescent="0.15">
      <c r="A13" s="26" t="s">
        <v>362</v>
      </c>
    </row>
    <row r="15" spans="1:14" x14ac:dyDescent="0.15">
      <c r="A15" s="292" t="s">
        <v>369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</row>
    <row r="16" spans="1:14" ht="15" customHeight="1" x14ac:dyDescent="0.15">
      <c r="A16" s="293" t="s">
        <v>363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</row>
    <row r="17" spans="1:14" ht="15" customHeight="1" x14ac:dyDescent="0.15">
      <c r="A17" s="27" t="s">
        <v>336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  <c r="L17" s="294" t="s">
        <v>364</v>
      </c>
      <c r="M17" s="294"/>
      <c r="N17" s="294"/>
    </row>
    <row r="18" spans="1:14" ht="15" customHeight="1" x14ac:dyDescent="0.15">
      <c r="A18" s="28"/>
      <c r="B18" s="308"/>
      <c r="C18" s="308"/>
      <c r="D18" s="308"/>
      <c r="E18" s="308"/>
      <c r="F18" s="308"/>
      <c r="G18" s="308"/>
      <c r="H18" s="308"/>
      <c r="I18" s="308"/>
      <c r="J18" s="308"/>
      <c r="K18" s="308"/>
      <c r="L18" s="308" t="s">
        <v>349</v>
      </c>
      <c r="M18" s="308"/>
      <c r="N18" s="308"/>
    </row>
    <row r="19" spans="1:14" x14ac:dyDescent="0.15">
      <c r="A19" s="22" t="s">
        <v>349</v>
      </c>
      <c r="B19" s="304" t="s">
        <v>365</v>
      </c>
      <c r="C19" s="304"/>
      <c r="D19" s="304"/>
      <c r="E19" s="304"/>
      <c r="F19" s="304"/>
      <c r="G19" s="304"/>
      <c r="H19" s="304"/>
      <c r="I19" s="304"/>
      <c r="J19" s="304"/>
      <c r="K19" s="304"/>
      <c r="L19" s="305">
        <v>17960.03</v>
      </c>
      <c r="M19" s="306"/>
      <c r="N19" s="307"/>
    </row>
    <row r="20" spans="1:14" x14ac:dyDescent="0.15">
      <c r="A20" s="22" t="s">
        <v>350</v>
      </c>
      <c r="B20" s="304" t="s">
        <v>366</v>
      </c>
      <c r="C20" s="304"/>
      <c r="D20" s="304"/>
      <c r="E20" s="304"/>
      <c r="F20" s="304"/>
      <c r="G20" s="304"/>
      <c r="H20" s="304"/>
      <c r="I20" s="304"/>
      <c r="J20" s="304"/>
      <c r="K20" s="304"/>
      <c r="L20" s="309">
        <v>0.02</v>
      </c>
      <c r="M20" s="310"/>
      <c r="N20" s="310"/>
    </row>
    <row r="21" spans="1:14" x14ac:dyDescent="0.15">
      <c r="A21" s="22" t="s">
        <v>351</v>
      </c>
      <c r="B21" s="304" t="s">
        <v>367</v>
      </c>
      <c r="C21" s="304"/>
      <c r="D21" s="304"/>
      <c r="E21" s="304"/>
      <c r="F21" s="304"/>
      <c r="G21" s="304"/>
      <c r="H21" s="304"/>
      <c r="I21" s="304"/>
      <c r="J21" s="304"/>
      <c r="K21" s="304"/>
      <c r="L21" s="305">
        <v>359.20060000000001</v>
      </c>
      <c r="M21" s="306"/>
      <c r="N21" s="307"/>
    </row>
    <row r="22" spans="1:14" x14ac:dyDescent="0.15">
      <c r="A22" s="29"/>
      <c r="B22" s="29"/>
      <c r="C22" s="29"/>
      <c r="D22" s="29"/>
      <c r="E22" s="29"/>
    </row>
  </sheetData>
  <mergeCells count="25">
    <mergeCell ref="B21:K21"/>
    <mergeCell ref="L21:N21"/>
    <mergeCell ref="B18:K18"/>
    <mergeCell ref="L18:N18"/>
    <mergeCell ref="B19:K19"/>
    <mergeCell ref="L19:N19"/>
    <mergeCell ref="B20:K20"/>
    <mergeCell ref="L20:N20"/>
    <mergeCell ref="A15:N15"/>
    <mergeCell ref="A16:N16"/>
    <mergeCell ref="B17:K17"/>
    <mergeCell ref="L17:N17"/>
    <mergeCell ref="A8:A9"/>
    <mergeCell ref="B8:B9"/>
    <mergeCell ref="C8:D8"/>
    <mergeCell ref="E8:F8"/>
    <mergeCell ref="G8:H8"/>
    <mergeCell ref="I8:L8"/>
    <mergeCell ref="M8:M9"/>
    <mergeCell ref="N8:N9"/>
    <mergeCell ref="A3:N3"/>
    <mergeCell ref="A4:C4"/>
    <mergeCell ref="D4:N4"/>
    <mergeCell ref="A6:N6"/>
    <mergeCell ref="A7:N7"/>
  </mergeCells>
  <hyperlinks>
    <hyperlink ref="M2" location="Innhold!A1" display="Tilbake til  oversikt"/>
  </hyperlinks>
  <pageMargins left="0.25" right="0.25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15"/>
  <sheetViews>
    <sheetView workbookViewId="0">
      <selection activeCell="F1" sqref="F1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31" t="s">
        <v>214</v>
      </c>
      <c r="B1" s="31" t="s">
        <v>440</v>
      </c>
      <c r="F1" s="179">
        <v>43100</v>
      </c>
    </row>
    <row r="2" spans="1:10" x14ac:dyDescent="0.15">
      <c r="J2" s="173" t="s">
        <v>429</v>
      </c>
    </row>
    <row r="3" spans="1:10" x14ac:dyDescent="0.15">
      <c r="A3" s="356" t="s">
        <v>142</v>
      </c>
      <c r="B3" s="357"/>
      <c r="C3" s="1" t="s">
        <v>0</v>
      </c>
      <c r="D3" s="1" t="s">
        <v>1</v>
      </c>
    </row>
    <row r="4" spans="1:10" ht="42" x14ac:dyDescent="0.15">
      <c r="A4" s="358"/>
      <c r="B4" s="359"/>
      <c r="C4" s="1" t="s">
        <v>215</v>
      </c>
      <c r="D4" s="1" t="s">
        <v>216</v>
      </c>
    </row>
    <row r="5" spans="1:10" x14ac:dyDescent="0.15">
      <c r="A5" s="1">
        <v>1</v>
      </c>
      <c r="B5" s="9" t="s">
        <v>217</v>
      </c>
      <c r="C5" s="101">
        <v>67.233000000000004</v>
      </c>
      <c r="D5" s="101">
        <v>40.323999999999998</v>
      </c>
    </row>
    <row r="6" spans="1:10" ht="21" x14ac:dyDescent="0.15">
      <c r="A6" s="1">
        <v>2</v>
      </c>
      <c r="B6" s="5" t="s">
        <v>218</v>
      </c>
      <c r="C6" s="88">
        <v>14.114000000000001</v>
      </c>
      <c r="D6" s="88"/>
    </row>
    <row r="7" spans="1:10" ht="31.5" x14ac:dyDescent="0.15">
      <c r="A7" s="1">
        <v>3</v>
      </c>
      <c r="B7" s="5" t="s">
        <v>219</v>
      </c>
      <c r="C7" s="88">
        <v>-9.6359999999999992</v>
      </c>
      <c r="D7" s="88"/>
    </row>
    <row r="8" spans="1:10" ht="21" x14ac:dyDescent="0.15">
      <c r="A8" s="1">
        <v>4</v>
      </c>
      <c r="B8" s="10" t="s">
        <v>220</v>
      </c>
      <c r="C8" s="88">
        <v>-8.3160000000000007</v>
      </c>
      <c r="D8" s="88"/>
    </row>
    <row r="9" spans="1:10" x14ac:dyDescent="0.15">
      <c r="A9" s="1">
        <v>5</v>
      </c>
      <c r="B9" s="5" t="s">
        <v>221</v>
      </c>
      <c r="C9" s="88">
        <v>0</v>
      </c>
      <c r="D9" s="88">
        <v>0</v>
      </c>
    </row>
    <row r="10" spans="1:10" ht="21" x14ac:dyDescent="0.15">
      <c r="A10" s="1">
        <v>6</v>
      </c>
      <c r="B10" s="5" t="s">
        <v>222</v>
      </c>
      <c r="C10" s="88">
        <v>0</v>
      </c>
      <c r="D10" s="88">
        <v>0</v>
      </c>
    </row>
    <row r="11" spans="1:10" ht="31.5" x14ac:dyDescent="0.15">
      <c r="A11" s="1">
        <v>7</v>
      </c>
      <c r="B11" s="10" t="s">
        <v>370</v>
      </c>
      <c r="C11" s="88">
        <v>0</v>
      </c>
      <c r="D11" s="88">
        <v>0</v>
      </c>
    </row>
    <row r="12" spans="1:10" x14ac:dyDescent="0.15">
      <c r="A12" s="1">
        <v>8</v>
      </c>
      <c r="B12" s="5" t="s">
        <v>223</v>
      </c>
      <c r="C12" s="88">
        <v>-0.314</v>
      </c>
      <c r="D12" s="88">
        <v>-5.5</v>
      </c>
    </row>
    <row r="13" spans="1:10" x14ac:dyDescent="0.15">
      <c r="A13" s="1">
        <v>9</v>
      </c>
      <c r="B13" s="9" t="s">
        <v>224</v>
      </c>
      <c r="C13" s="101">
        <v>63.08100000000001</v>
      </c>
      <c r="D13" s="101">
        <v>34.823999999999998</v>
      </c>
    </row>
    <row r="14" spans="1:10" ht="21" x14ac:dyDescent="0.15">
      <c r="A14" s="1">
        <v>10</v>
      </c>
      <c r="B14" s="10" t="s">
        <v>225</v>
      </c>
      <c r="C14" s="5"/>
      <c r="D14" s="5"/>
    </row>
    <row r="15" spans="1:10" x14ac:dyDescent="0.15">
      <c r="A15" s="1">
        <v>11</v>
      </c>
      <c r="B15" s="10" t="s">
        <v>226</v>
      </c>
      <c r="C15" s="5"/>
      <c r="D15" s="5"/>
    </row>
  </sheetData>
  <mergeCells count="1">
    <mergeCell ref="A3:B4"/>
  </mergeCells>
  <hyperlinks>
    <hyperlink ref="J2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10"/>
  <sheetViews>
    <sheetView workbookViewId="0">
      <selection activeCell="D1" sqref="D1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31" t="s">
        <v>227</v>
      </c>
      <c r="B1" s="31" t="s">
        <v>448</v>
      </c>
      <c r="D1" s="179">
        <v>43100</v>
      </c>
    </row>
    <row r="2" spans="1:8" x14ac:dyDescent="0.15">
      <c r="H2" s="173" t="s">
        <v>429</v>
      </c>
    </row>
    <row r="3" spans="1:8" x14ac:dyDescent="0.15">
      <c r="A3" s="356" t="s">
        <v>142</v>
      </c>
      <c r="B3" s="357"/>
      <c r="C3" s="1" t="s">
        <v>0</v>
      </c>
    </row>
    <row r="4" spans="1:8" ht="42" x14ac:dyDescent="0.15">
      <c r="A4" s="358"/>
      <c r="B4" s="359"/>
      <c r="C4" s="1" t="s">
        <v>228</v>
      </c>
    </row>
    <row r="5" spans="1:8" x14ac:dyDescent="0.15">
      <c r="A5" s="1">
        <v>1</v>
      </c>
      <c r="B5" s="9" t="s">
        <v>217</v>
      </c>
      <c r="C5" s="101">
        <v>171.34299999999999</v>
      </c>
    </row>
    <row r="6" spans="1:8" ht="21" x14ac:dyDescent="0.15">
      <c r="A6" s="1">
        <v>2</v>
      </c>
      <c r="B6" s="5" t="s">
        <v>229</v>
      </c>
      <c r="C6" s="33">
        <v>61.213000000000001</v>
      </c>
    </row>
    <row r="7" spans="1:8" x14ac:dyDescent="0.15">
      <c r="A7" s="1">
        <v>3</v>
      </c>
      <c r="B7" s="5" t="s">
        <v>230</v>
      </c>
      <c r="C7" s="33">
        <v>-58.331000000000003</v>
      </c>
    </row>
    <row r="8" spans="1:8" x14ac:dyDescent="0.15">
      <c r="A8" s="1">
        <v>4</v>
      </c>
      <c r="B8" s="5" t="s">
        <v>231</v>
      </c>
      <c r="C8" s="33">
        <v>3.968</v>
      </c>
    </row>
    <row r="9" spans="1:8" x14ac:dyDescent="0.15">
      <c r="A9" s="1">
        <v>5</v>
      </c>
      <c r="B9" s="5" t="s">
        <v>232</v>
      </c>
      <c r="C9" s="33">
        <v>-2.956</v>
      </c>
    </row>
    <row r="10" spans="1:8" x14ac:dyDescent="0.15">
      <c r="A10" s="1">
        <v>6</v>
      </c>
      <c r="B10" s="9" t="s">
        <v>224</v>
      </c>
      <c r="C10" s="178">
        <v>175.23699999999997</v>
      </c>
    </row>
  </sheetData>
  <mergeCells count="1">
    <mergeCell ref="A3:B4"/>
  </mergeCells>
  <hyperlinks>
    <hyperlink ref="H2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12"/>
  <sheetViews>
    <sheetView workbookViewId="0">
      <selection activeCell="C6" sqref="C6:F9"/>
    </sheetView>
  </sheetViews>
  <sheetFormatPr baseColWidth="10" defaultRowHeight="10.5" x14ac:dyDescent="0.15"/>
  <cols>
    <col min="1" max="1" width="4.1640625" style="117" customWidth="1"/>
    <col min="2" max="2" width="21.5" style="82" customWidth="1"/>
    <col min="3" max="7" width="16" style="82" customWidth="1"/>
    <col min="8" max="16384" width="12" style="82"/>
  </cols>
  <sheetData>
    <row r="1" spans="1:10" x14ac:dyDescent="0.15">
      <c r="A1" s="121" t="s">
        <v>394</v>
      </c>
      <c r="B1" s="102" t="s">
        <v>449</v>
      </c>
      <c r="G1" s="248">
        <v>42916</v>
      </c>
    </row>
    <row r="2" spans="1:10" x14ac:dyDescent="0.15">
      <c r="J2" s="173" t="s">
        <v>429</v>
      </c>
    </row>
    <row r="4" spans="1:10" x14ac:dyDescent="0.15">
      <c r="A4" s="360"/>
      <c r="B4" s="361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</row>
    <row r="5" spans="1:10" ht="42" x14ac:dyDescent="0.15">
      <c r="A5" s="362"/>
      <c r="B5" s="363"/>
      <c r="C5" s="243" t="s">
        <v>87</v>
      </c>
      <c r="D5" s="243" t="s">
        <v>112</v>
      </c>
      <c r="E5" s="243" t="s">
        <v>88</v>
      </c>
      <c r="F5" s="243" t="s">
        <v>89</v>
      </c>
      <c r="G5" s="243" t="s">
        <v>90</v>
      </c>
    </row>
    <row r="6" spans="1:10" x14ac:dyDescent="0.15">
      <c r="A6" s="115">
        <v>1</v>
      </c>
      <c r="B6" s="105" t="s">
        <v>85</v>
      </c>
      <c r="C6" s="272">
        <v>76.498913000000002</v>
      </c>
      <c r="D6" s="273">
        <v>30895.913164000001</v>
      </c>
      <c r="E6" s="273">
        <v>30895.913164000001</v>
      </c>
      <c r="F6" s="273" t="s">
        <v>390</v>
      </c>
      <c r="G6" s="119"/>
    </row>
    <row r="7" spans="1:10" x14ac:dyDescent="0.15">
      <c r="A7" s="115">
        <v>2</v>
      </c>
      <c r="B7" s="105" t="s">
        <v>139</v>
      </c>
      <c r="C7" s="273">
        <v>560.74375499999996</v>
      </c>
      <c r="D7" s="273">
        <v>3954.29952</v>
      </c>
      <c r="E7" s="273">
        <v>3138.4263070000002</v>
      </c>
      <c r="F7" s="273">
        <v>815.87321299999996</v>
      </c>
      <c r="G7" s="119"/>
    </row>
    <row r="8" spans="1:10" x14ac:dyDescent="0.15">
      <c r="A8" s="116">
        <v>3</v>
      </c>
      <c r="B8" s="107" t="s">
        <v>60</v>
      </c>
      <c r="C8" s="274">
        <v>637.24266799999998</v>
      </c>
      <c r="D8" s="274">
        <v>34850.212683999998</v>
      </c>
      <c r="E8" s="274">
        <v>34034.339470999999</v>
      </c>
      <c r="F8" s="274">
        <v>815.87321299999996</v>
      </c>
      <c r="G8" s="120"/>
    </row>
    <row r="9" spans="1:10" x14ac:dyDescent="0.15">
      <c r="A9" s="115">
        <v>4</v>
      </c>
      <c r="B9" s="105" t="s">
        <v>86</v>
      </c>
      <c r="C9" s="272">
        <v>0.37245400000000001</v>
      </c>
      <c r="D9" s="273">
        <v>102.60328800000001</v>
      </c>
      <c r="E9" s="272">
        <v>102.60328800000001</v>
      </c>
      <c r="F9" s="273" t="s">
        <v>390</v>
      </c>
      <c r="G9" s="119"/>
    </row>
    <row r="12" spans="1:10" x14ac:dyDescent="0.15">
      <c r="C12" s="111"/>
      <c r="D12" s="111"/>
      <c r="E12" s="111"/>
      <c r="F12" s="111"/>
      <c r="G12" s="111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22"/>
  <sheetViews>
    <sheetView workbookViewId="0">
      <selection activeCell="C7" sqref="C7:G19"/>
    </sheetView>
  </sheetViews>
  <sheetFormatPr baseColWidth="10" defaultRowHeight="10.5" x14ac:dyDescent="0.15"/>
  <cols>
    <col min="1" max="1" width="4.5" style="82" bestFit="1" customWidth="1"/>
    <col min="2" max="2" width="48" style="82" customWidth="1"/>
    <col min="3" max="8" width="20.1640625" style="82" customWidth="1"/>
    <col min="9" max="16384" width="12" style="82"/>
  </cols>
  <sheetData>
    <row r="1" spans="1:8" x14ac:dyDescent="0.15">
      <c r="A1" s="102" t="s">
        <v>396</v>
      </c>
      <c r="B1" s="102" t="s">
        <v>450</v>
      </c>
      <c r="F1" s="248">
        <v>42916</v>
      </c>
    </row>
    <row r="2" spans="1:8" x14ac:dyDescent="0.15">
      <c r="G2" s="173" t="s">
        <v>429</v>
      </c>
    </row>
    <row r="4" spans="1:8" x14ac:dyDescent="0.15">
      <c r="A4" s="333"/>
      <c r="B4" s="334"/>
      <c r="C4" s="90" t="s">
        <v>0</v>
      </c>
      <c r="D4" s="90" t="s">
        <v>1</v>
      </c>
      <c r="E4" s="90" t="s">
        <v>2</v>
      </c>
      <c r="F4" s="90" t="s">
        <v>5</v>
      </c>
      <c r="G4" s="90" t="s">
        <v>6</v>
      </c>
      <c r="H4" s="90" t="s">
        <v>7</v>
      </c>
    </row>
    <row r="5" spans="1:8" ht="23.25" customHeight="1" x14ac:dyDescent="0.15">
      <c r="A5" s="335"/>
      <c r="B5" s="336"/>
      <c r="C5" s="364" t="s">
        <v>94</v>
      </c>
      <c r="D5" s="364"/>
      <c r="E5" s="364" t="s">
        <v>93</v>
      </c>
      <c r="F5" s="364"/>
      <c r="G5" s="364" t="s">
        <v>11</v>
      </c>
      <c r="H5" s="364"/>
    </row>
    <row r="6" spans="1:8" ht="21" x14ac:dyDescent="0.15">
      <c r="A6" s="90"/>
      <c r="B6" s="80" t="s">
        <v>136</v>
      </c>
      <c r="C6" s="103" t="s">
        <v>92</v>
      </c>
      <c r="D6" s="103" t="s">
        <v>78</v>
      </c>
      <c r="E6" s="103" t="s">
        <v>92</v>
      </c>
      <c r="F6" s="103" t="s">
        <v>78</v>
      </c>
      <c r="G6" s="103" t="s">
        <v>11</v>
      </c>
      <c r="H6" s="103" t="s">
        <v>95</v>
      </c>
    </row>
    <row r="7" spans="1:8" x14ac:dyDescent="0.15">
      <c r="A7" s="90">
        <v>1</v>
      </c>
      <c r="B7" s="80" t="s">
        <v>74</v>
      </c>
      <c r="C7" s="268">
        <v>315.03199999999998</v>
      </c>
      <c r="D7" s="268">
        <v>0</v>
      </c>
      <c r="E7" s="268">
        <v>315.03199999999998</v>
      </c>
      <c r="F7" s="268">
        <v>0</v>
      </c>
      <c r="G7" s="268">
        <v>0</v>
      </c>
      <c r="H7" s="122">
        <v>0</v>
      </c>
    </row>
    <row r="8" spans="1:8" x14ac:dyDescent="0.15">
      <c r="A8" s="90">
        <v>2</v>
      </c>
      <c r="B8" s="80" t="s">
        <v>100</v>
      </c>
      <c r="C8" s="268">
        <v>455.23549800000001</v>
      </c>
      <c r="D8" s="268">
        <v>0</v>
      </c>
      <c r="E8" s="268">
        <v>455.23549800000001</v>
      </c>
      <c r="F8" s="268">
        <v>0</v>
      </c>
      <c r="G8" s="268">
        <v>39.832641200000005</v>
      </c>
      <c r="H8" s="122">
        <v>8.7498978825240908E-2</v>
      </c>
    </row>
    <row r="9" spans="1:8" x14ac:dyDescent="0.15">
      <c r="A9" s="90">
        <v>3</v>
      </c>
      <c r="B9" s="80" t="s">
        <v>101</v>
      </c>
      <c r="C9" s="268">
        <v>289.887518</v>
      </c>
      <c r="D9" s="268">
        <v>0</v>
      </c>
      <c r="E9" s="268">
        <v>289.887518</v>
      </c>
      <c r="F9" s="268">
        <v>0</v>
      </c>
      <c r="G9" s="268">
        <v>0</v>
      </c>
      <c r="H9" s="122">
        <v>0</v>
      </c>
    </row>
    <row r="10" spans="1:8" x14ac:dyDescent="0.15">
      <c r="A10" s="90">
        <v>4</v>
      </c>
      <c r="B10" s="80" t="s">
        <v>75</v>
      </c>
      <c r="C10" s="268">
        <v>269.91125</v>
      </c>
      <c r="D10" s="268">
        <v>0</v>
      </c>
      <c r="E10" s="268">
        <v>269.91125</v>
      </c>
      <c r="F10" s="268">
        <v>0</v>
      </c>
      <c r="G10" s="268">
        <v>0</v>
      </c>
      <c r="H10" s="122">
        <v>0</v>
      </c>
    </row>
    <row r="11" spans="1:8" x14ac:dyDescent="0.15">
      <c r="A11" s="90">
        <v>6</v>
      </c>
      <c r="B11" s="80" t="s">
        <v>73</v>
      </c>
      <c r="C11" s="268">
        <v>266.85576293000003</v>
      </c>
      <c r="D11" s="268">
        <v>1.9300539999999999</v>
      </c>
      <c r="E11" s="268">
        <v>266.85576293000003</v>
      </c>
      <c r="F11" s="268">
        <v>0.96502699999999997</v>
      </c>
      <c r="G11" s="268">
        <v>65.955625409999996</v>
      </c>
      <c r="H11" s="122">
        <v>0.24626775773172327</v>
      </c>
    </row>
    <row r="12" spans="1:8" x14ac:dyDescent="0.15">
      <c r="A12" s="90">
        <v>7</v>
      </c>
      <c r="B12" s="80" t="s">
        <v>72</v>
      </c>
      <c r="C12" s="268">
        <v>506.02256499999999</v>
      </c>
      <c r="D12" s="268">
        <v>127.38545000000001</v>
      </c>
      <c r="E12" s="268">
        <v>506.02256499999999</v>
      </c>
      <c r="F12" s="268">
        <v>36.9517259</v>
      </c>
      <c r="G12" s="268">
        <v>462.70314529999996</v>
      </c>
      <c r="H12" s="122">
        <v>0.85216400307471718</v>
      </c>
    </row>
    <row r="13" spans="1:8" x14ac:dyDescent="0.15">
      <c r="A13" s="90">
        <v>8</v>
      </c>
      <c r="B13" s="80" t="s">
        <v>71</v>
      </c>
      <c r="C13" s="268">
        <v>2041.6033</v>
      </c>
      <c r="D13" s="268">
        <v>141.36703600000001</v>
      </c>
      <c r="E13" s="268">
        <v>2041.6033</v>
      </c>
      <c r="F13" s="268">
        <v>59.0268017</v>
      </c>
      <c r="G13" s="268">
        <v>1575.4725762799999</v>
      </c>
      <c r="H13" s="122">
        <v>0.75000000000238021</v>
      </c>
    </row>
    <row r="14" spans="1:8" ht="10.5" customHeight="1" x14ac:dyDescent="0.15">
      <c r="A14" s="90">
        <v>9</v>
      </c>
      <c r="B14" s="80" t="s">
        <v>103</v>
      </c>
      <c r="C14" s="268">
        <v>28395.177071459999</v>
      </c>
      <c r="D14" s="268">
        <v>1711.2419299999999</v>
      </c>
      <c r="E14" s="268">
        <v>28395.177071459999</v>
      </c>
      <c r="F14" s="268">
        <v>742.99269889999994</v>
      </c>
      <c r="G14" s="268">
        <v>12791.348892739999</v>
      </c>
      <c r="H14" s="122">
        <v>0.43898944214923363</v>
      </c>
    </row>
    <row r="15" spans="1:8" x14ac:dyDescent="0.15">
      <c r="A15" s="90">
        <v>10</v>
      </c>
      <c r="B15" s="80" t="s">
        <v>69</v>
      </c>
      <c r="C15" s="268">
        <v>102.975742</v>
      </c>
      <c r="D15" s="268">
        <v>1.7026650000000001</v>
      </c>
      <c r="E15" s="268">
        <v>102.975742</v>
      </c>
      <c r="F15" s="268">
        <v>0.85133250000000005</v>
      </c>
      <c r="G15" s="268">
        <v>119.66626375</v>
      </c>
      <c r="H15" s="122">
        <v>1.1525535543236365</v>
      </c>
    </row>
    <row r="16" spans="1:8" x14ac:dyDescent="0.15">
      <c r="A16" s="90">
        <v>12</v>
      </c>
      <c r="B16" s="80" t="s">
        <v>102</v>
      </c>
      <c r="C16" s="268">
        <v>3138.4263070000002</v>
      </c>
      <c r="D16" s="268">
        <v>0</v>
      </c>
      <c r="E16" s="268">
        <v>3138.4263070000002</v>
      </c>
      <c r="F16" s="268">
        <v>0</v>
      </c>
      <c r="G16" s="268">
        <v>313.84263069999997</v>
      </c>
      <c r="H16" s="122">
        <v>9.9999999999999992E-2</v>
      </c>
    </row>
    <row r="17" spans="1:8" x14ac:dyDescent="0.15">
      <c r="A17" s="90">
        <v>15</v>
      </c>
      <c r="B17" s="80" t="s">
        <v>70</v>
      </c>
      <c r="C17" s="268">
        <v>422.37113762000001</v>
      </c>
      <c r="D17" s="268">
        <v>0</v>
      </c>
      <c r="E17" s="268">
        <v>422.37113762000001</v>
      </c>
      <c r="F17" s="268">
        <v>0</v>
      </c>
      <c r="G17" s="268">
        <v>667.69959782000001</v>
      </c>
      <c r="H17" s="122">
        <v>1.5808362322823246</v>
      </c>
    </row>
    <row r="18" spans="1:8" x14ac:dyDescent="0.15">
      <c r="A18" s="90">
        <v>16</v>
      </c>
      <c r="B18" s="80" t="s">
        <v>68</v>
      </c>
      <c r="C18" s="268">
        <v>410.92113449999999</v>
      </c>
      <c r="D18" s="268">
        <v>50.564579999999999</v>
      </c>
      <c r="E18" s="268">
        <v>410.92113449999999</v>
      </c>
      <c r="F18" s="268">
        <v>20.145627600000001</v>
      </c>
      <c r="G18" s="268">
        <v>381.33361600000001</v>
      </c>
      <c r="H18" s="122">
        <v>0.88462774105403474</v>
      </c>
    </row>
    <row r="19" spans="1:8" x14ac:dyDescent="0.15">
      <c r="A19" s="114">
        <v>17</v>
      </c>
      <c r="B19" s="81" t="s">
        <v>60</v>
      </c>
      <c r="C19" s="270">
        <v>36614.419286510005</v>
      </c>
      <c r="D19" s="270">
        <v>2034.1917149999999</v>
      </c>
      <c r="E19" s="270">
        <v>36614.419286510005</v>
      </c>
      <c r="F19" s="270">
        <v>860.93321360000004</v>
      </c>
      <c r="G19" s="270">
        <v>16417.854989200001</v>
      </c>
      <c r="H19" s="123">
        <v>0.43809741320383339</v>
      </c>
    </row>
    <row r="21" spans="1:8" x14ac:dyDescent="0.15">
      <c r="B21" s="82" t="s">
        <v>460</v>
      </c>
    </row>
    <row r="22" spans="1:8" x14ac:dyDescent="0.15">
      <c r="F22" s="82" t="s">
        <v>390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T18"/>
  <sheetViews>
    <sheetView workbookViewId="0">
      <selection activeCell="C6" sqref="C6:T18"/>
    </sheetView>
  </sheetViews>
  <sheetFormatPr baseColWidth="10" defaultRowHeight="10.5" x14ac:dyDescent="0.15"/>
  <cols>
    <col min="1" max="1" width="4.33203125" style="82" bestFit="1" customWidth="1"/>
    <col min="2" max="2" width="40.1640625" style="82" customWidth="1"/>
    <col min="3" max="18" width="8.1640625" style="82" customWidth="1"/>
    <col min="19" max="19" width="12.6640625" style="82" customWidth="1"/>
    <col min="20" max="20" width="8.1640625" style="82" customWidth="1"/>
    <col min="21" max="16384" width="12" style="82"/>
  </cols>
  <sheetData>
    <row r="1" spans="1:20" x14ac:dyDescent="0.15">
      <c r="A1" s="102" t="s">
        <v>397</v>
      </c>
      <c r="B1" s="102" t="s">
        <v>451</v>
      </c>
    </row>
    <row r="2" spans="1:20" x14ac:dyDescent="0.15">
      <c r="A2" s="102"/>
      <c r="N2" s="173" t="s">
        <v>429</v>
      </c>
    </row>
    <row r="3" spans="1:20" x14ac:dyDescent="0.15">
      <c r="S3" s="248">
        <v>42916</v>
      </c>
    </row>
    <row r="4" spans="1:20" x14ac:dyDescent="0.15">
      <c r="A4" s="125"/>
      <c r="B4" s="338" t="s">
        <v>136</v>
      </c>
      <c r="C4" s="365" t="s">
        <v>66</v>
      </c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38" t="s">
        <v>91</v>
      </c>
      <c r="T4" s="338" t="s">
        <v>114</v>
      </c>
    </row>
    <row r="5" spans="1:20" ht="44.25" customHeight="1" x14ac:dyDescent="0.15">
      <c r="A5" s="126"/>
      <c r="B5" s="338"/>
      <c r="C5" s="124">
        <v>0</v>
      </c>
      <c r="D5" s="124">
        <v>0.02</v>
      </c>
      <c r="E5" s="124">
        <v>0.04</v>
      </c>
      <c r="F5" s="124">
        <v>0.1</v>
      </c>
      <c r="G5" s="124">
        <v>0.2</v>
      </c>
      <c r="H5" s="124">
        <v>0.35</v>
      </c>
      <c r="I5" s="124">
        <v>0.5</v>
      </c>
      <c r="J5" s="124">
        <v>0.7</v>
      </c>
      <c r="K5" s="124">
        <v>0.75</v>
      </c>
      <c r="L5" s="124">
        <v>1</v>
      </c>
      <c r="M5" s="124">
        <v>1.5</v>
      </c>
      <c r="N5" s="124">
        <v>2.5</v>
      </c>
      <c r="O5" s="124">
        <v>3.7</v>
      </c>
      <c r="P5" s="124">
        <v>12.5</v>
      </c>
      <c r="Q5" s="90" t="s">
        <v>67</v>
      </c>
      <c r="R5" s="90" t="s">
        <v>113</v>
      </c>
      <c r="S5" s="338"/>
      <c r="T5" s="338"/>
    </row>
    <row r="6" spans="1:20" ht="10.5" customHeight="1" x14ac:dyDescent="0.15">
      <c r="A6" s="90">
        <v>1</v>
      </c>
      <c r="B6" s="80" t="s">
        <v>74</v>
      </c>
      <c r="C6" s="268">
        <v>315.03199999999998</v>
      </c>
      <c r="D6" s="268" t="s">
        <v>390</v>
      </c>
      <c r="E6" s="268" t="s">
        <v>390</v>
      </c>
      <c r="F6" s="268" t="s">
        <v>390</v>
      </c>
      <c r="G6" s="268" t="s">
        <v>390</v>
      </c>
      <c r="H6" s="268" t="s">
        <v>390</v>
      </c>
      <c r="I6" s="268" t="s">
        <v>390</v>
      </c>
      <c r="J6" s="268" t="s">
        <v>390</v>
      </c>
      <c r="K6" s="268" t="s">
        <v>390</v>
      </c>
      <c r="L6" s="268" t="s">
        <v>390</v>
      </c>
      <c r="M6" s="268" t="s">
        <v>390</v>
      </c>
      <c r="N6" s="268" t="s">
        <v>390</v>
      </c>
      <c r="O6" s="268" t="s">
        <v>390</v>
      </c>
      <c r="P6" s="268" t="s">
        <v>390</v>
      </c>
      <c r="Q6" s="266" t="s">
        <v>390</v>
      </c>
      <c r="R6" s="265" t="s">
        <v>390</v>
      </c>
      <c r="S6" s="266">
        <v>315.03199999999998</v>
      </c>
      <c r="T6" s="265" t="s">
        <v>390</v>
      </c>
    </row>
    <row r="7" spans="1:20" ht="10.5" customHeight="1" x14ac:dyDescent="0.15">
      <c r="A7" s="90">
        <v>2</v>
      </c>
      <c r="B7" s="80" t="s">
        <v>100</v>
      </c>
      <c r="C7" s="268">
        <v>256.072292</v>
      </c>
      <c r="D7" s="268" t="s">
        <v>390</v>
      </c>
      <c r="E7" s="268" t="s">
        <v>390</v>
      </c>
      <c r="F7" s="268" t="s">
        <v>390</v>
      </c>
      <c r="G7" s="268">
        <v>199.163206</v>
      </c>
      <c r="H7" s="268" t="s">
        <v>390</v>
      </c>
      <c r="I7" s="268" t="s">
        <v>390</v>
      </c>
      <c r="J7" s="268" t="s">
        <v>390</v>
      </c>
      <c r="K7" s="268" t="s">
        <v>390</v>
      </c>
      <c r="L7" s="268" t="s">
        <v>390</v>
      </c>
      <c r="M7" s="268" t="s">
        <v>390</v>
      </c>
      <c r="N7" s="268" t="s">
        <v>390</v>
      </c>
      <c r="O7" s="268" t="s">
        <v>390</v>
      </c>
      <c r="P7" s="268" t="s">
        <v>390</v>
      </c>
      <c r="Q7" s="266" t="s">
        <v>390</v>
      </c>
      <c r="R7" s="265" t="s">
        <v>390</v>
      </c>
      <c r="S7" s="266">
        <v>455.23549800000001</v>
      </c>
      <c r="T7" s="265">
        <v>95.041672000000005</v>
      </c>
    </row>
    <row r="8" spans="1:20" ht="10.5" customHeight="1" x14ac:dyDescent="0.15">
      <c r="A8" s="90">
        <v>3</v>
      </c>
      <c r="B8" s="80" t="s">
        <v>101</v>
      </c>
      <c r="C8" s="268">
        <v>289.887518</v>
      </c>
      <c r="D8" s="268" t="s">
        <v>390</v>
      </c>
      <c r="E8" s="268" t="s">
        <v>390</v>
      </c>
      <c r="F8" s="268" t="s">
        <v>390</v>
      </c>
      <c r="G8" s="268" t="s">
        <v>390</v>
      </c>
      <c r="H8" s="268" t="s">
        <v>390</v>
      </c>
      <c r="I8" s="268" t="s">
        <v>390</v>
      </c>
      <c r="J8" s="268" t="s">
        <v>390</v>
      </c>
      <c r="K8" s="268" t="s">
        <v>390</v>
      </c>
      <c r="L8" s="268" t="s">
        <v>390</v>
      </c>
      <c r="M8" s="268" t="s">
        <v>390</v>
      </c>
      <c r="N8" s="268" t="s">
        <v>390</v>
      </c>
      <c r="O8" s="268" t="s">
        <v>390</v>
      </c>
      <c r="P8" s="268" t="s">
        <v>390</v>
      </c>
      <c r="Q8" s="266" t="s">
        <v>390</v>
      </c>
      <c r="R8" s="265" t="s">
        <v>390</v>
      </c>
      <c r="S8" s="266">
        <v>289.887518</v>
      </c>
      <c r="T8" s="265" t="s">
        <v>390</v>
      </c>
    </row>
    <row r="9" spans="1:20" ht="10.5" customHeight="1" x14ac:dyDescent="0.15">
      <c r="A9" s="90">
        <v>4</v>
      </c>
      <c r="B9" s="80" t="s">
        <v>75</v>
      </c>
      <c r="C9" s="268">
        <v>269.91125</v>
      </c>
      <c r="D9" s="268" t="s">
        <v>390</v>
      </c>
      <c r="E9" s="268" t="s">
        <v>390</v>
      </c>
      <c r="F9" s="268" t="s">
        <v>390</v>
      </c>
      <c r="G9" s="268" t="s">
        <v>390</v>
      </c>
      <c r="H9" s="268" t="s">
        <v>390</v>
      </c>
      <c r="I9" s="268" t="s">
        <v>390</v>
      </c>
      <c r="J9" s="268" t="s">
        <v>390</v>
      </c>
      <c r="K9" s="268" t="s">
        <v>390</v>
      </c>
      <c r="L9" s="268" t="s">
        <v>390</v>
      </c>
      <c r="M9" s="268" t="s">
        <v>390</v>
      </c>
      <c r="N9" s="268" t="s">
        <v>390</v>
      </c>
      <c r="O9" s="268" t="s">
        <v>390</v>
      </c>
      <c r="P9" s="268" t="s">
        <v>390</v>
      </c>
      <c r="Q9" s="266" t="s">
        <v>390</v>
      </c>
      <c r="R9" s="265" t="s">
        <v>390</v>
      </c>
      <c r="S9" s="266">
        <v>269.91125</v>
      </c>
      <c r="T9" s="265" t="s">
        <v>390</v>
      </c>
    </row>
    <row r="10" spans="1:20" ht="10.5" customHeight="1" x14ac:dyDescent="0.15">
      <c r="A10" s="90">
        <v>6</v>
      </c>
      <c r="B10" s="80" t="s">
        <v>73</v>
      </c>
      <c r="C10" s="268" t="s">
        <v>390</v>
      </c>
      <c r="D10" s="268" t="s">
        <v>390</v>
      </c>
      <c r="E10" s="268" t="s">
        <v>390</v>
      </c>
      <c r="F10" s="268" t="s">
        <v>390</v>
      </c>
      <c r="G10" s="268">
        <v>585.18663542999991</v>
      </c>
      <c r="H10" s="268" t="s">
        <v>390</v>
      </c>
      <c r="I10" s="268">
        <v>1.46815808</v>
      </c>
      <c r="J10" s="268" t="s">
        <v>390</v>
      </c>
      <c r="K10" s="268" t="s">
        <v>390</v>
      </c>
      <c r="L10" s="268">
        <v>15.032525</v>
      </c>
      <c r="M10" s="268" t="s">
        <v>390</v>
      </c>
      <c r="N10" s="268" t="s">
        <v>390</v>
      </c>
      <c r="O10" s="268" t="s">
        <v>390</v>
      </c>
      <c r="P10" s="268" t="s">
        <v>390</v>
      </c>
      <c r="Q10" s="266" t="s">
        <v>390</v>
      </c>
      <c r="R10" s="265" t="s">
        <v>390</v>
      </c>
      <c r="S10" s="266">
        <v>601.68731850999995</v>
      </c>
      <c r="T10" s="265">
        <v>587.61982050778261</v>
      </c>
    </row>
    <row r="11" spans="1:20" ht="10.5" customHeight="1" x14ac:dyDescent="0.15">
      <c r="A11" s="90">
        <v>7</v>
      </c>
      <c r="B11" s="80" t="s">
        <v>72</v>
      </c>
      <c r="C11" s="268" t="s">
        <v>390</v>
      </c>
      <c r="D11" s="268" t="s">
        <v>390</v>
      </c>
      <c r="E11" s="268" t="s">
        <v>390</v>
      </c>
      <c r="F11" s="268" t="s">
        <v>390</v>
      </c>
      <c r="G11" s="268">
        <v>100.338932</v>
      </c>
      <c r="H11" s="268" t="s">
        <v>390</v>
      </c>
      <c r="I11" s="268" t="s">
        <v>390</v>
      </c>
      <c r="J11" s="268" t="s">
        <v>390</v>
      </c>
      <c r="K11" s="268" t="s">
        <v>390</v>
      </c>
      <c r="L11" s="268">
        <v>442.63535889999997</v>
      </c>
      <c r="M11" s="268" t="s">
        <v>390</v>
      </c>
      <c r="N11" s="268" t="s">
        <v>390</v>
      </c>
      <c r="O11" s="268" t="s">
        <v>390</v>
      </c>
      <c r="P11" s="268" t="s">
        <v>390</v>
      </c>
      <c r="Q11" s="266" t="s">
        <v>390</v>
      </c>
      <c r="R11" s="265" t="s">
        <v>390</v>
      </c>
      <c r="S11" s="266">
        <v>542.97429090000003</v>
      </c>
      <c r="T11" s="265" t="s">
        <v>390</v>
      </c>
    </row>
    <row r="12" spans="1:20" ht="10.5" customHeight="1" x14ac:dyDescent="0.15">
      <c r="A12" s="90">
        <v>8</v>
      </c>
      <c r="B12" s="80" t="s">
        <v>71</v>
      </c>
      <c r="C12" s="268" t="s">
        <v>390</v>
      </c>
      <c r="D12" s="268" t="s">
        <v>390</v>
      </c>
      <c r="E12" s="268" t="s">
        <v>390</v>
      </c>
      <c r="F12" s="268" t="s">
        <v>390</v>
      </c>
      <c r="G12" s="268" t="s">
        <v>390</v>
      </c>
      <c r="H12" s="268" t="s">
        <v>390</v>
      </c>
      <c r="I12" s="268" t="s">
        <v>390</v>
      </c>
      <c r="J12" s="268" t="s">
        <v>390</v>
      </c>
      <c r="K12" s="268">
        <v>2100.6301017000001</v>
      </c>
      <c r="L12" s="268" t="s">
        <v>390</v>
      </c>
      <c r="M12" s="268" t="s">
        <v>390</v>
      </c>
      <c r="N12" s="268" t="s">
        <v>390</v>
      </c>
      <c r="O12" s="268" t="s">
        <v>390</v>
      </c>
      <c r="P12" s="268" t="s">
        <v>390</v>
      </c>
      <c r="Q12" s="266" t="s">
        <v>390</v>
      </c>
      <c r="R12" s="265" t="s">
        <v>390</v>
      </c>
      <c r="S12" s="266">
        <v>2100.6301017000001</v>
      </c>
      <c r="T12" s="265" t="s">
        <v>390</v>
      </c>
    </row>
    <row r="13" spans="1:20" ht="10.5" customHeight="1" x14ac:dyDescent="0.15">
      <c r="A13" s="90">
        <v>9</v>
      </c>
      <c r="B13" s="80" t="s">
        <v>103</v>
      </c>
      <c r="C13" s="268" t="s">
        <v>390</v>
      </c>
      <c r="D13" s="268" t="s">
        <v>390</v>
      </c>
      <c r="E13" s="268" t="s">
        <v>390</v>
      </c>
      <c r="F13" s="268" t="s">
        <v>390</v>
      </c>
      <c r="G13" s="268" t="s">
        <v>390</v>
      </c>
      <c r="H13" s="268">
        <v>25148.955196340001</v>
      </c>
      <c r="I13" s="268" t="s">
        <v>390</v>
      </c>
      <c r="J13" s="268" t="s">
        <v>390</v>
      </c>
      <c r="K13" s="268" t="s">
        <v>390</v>
      </c>
      <c r="L13" s="268">
        <v>3989.2145740199999</v>
      </c>
      <c r="M13" s="268" t="s">
        <v>390</v>
      </c>
      <c r="N13" s="268" t="s">
        <v>390</v>
      </c>
      <c r="O13" s="268" t="s">
        <v>390</v>
      </c>
      <c r="P13" s="268" t="s">
        <v>390</v>
      </c>
      <c r="Q13" s="266" t="s">
        <v>390</v>
      </c>
      <c r="R13" s="265" t="s">
        <v>390</v>
      </c>
      <c r="S13" s="266">
        <v>29138.16977036</v>
      </c>
      <c r="T13" s="265" t="s">
        <v>390</v>
      </c>
    </row>
    <row r="14" spans="1:20" ht="10.5" customHeight="1" x14ac:dyDescent="0.15">
      <c r="A14" s="90">
        <v>10</v>
      </c>
      <c r="B14" s="80" t="s">
        <v>69</v>
      </c>
      <c r="C14" s="268" t="s">
        <v>390</v>
      </c>
      <c r="D14" s="268" t="s">
        <v>390</v>
      </c>
      <c r="E14" s="268" t="s">
        <v>390</v>
      </c>
      <c r="F14" s="268" t="s">
        <v>390</v>
      </c>
      <c r="G14" s="268" t="s">
        <v>390</v>
      </c>
      <c r="H14" s="268" t="s">
        <v>390</v>
      </c>
      <c r="I14" s="268" t="s">
        <v>390</v>
      </c>
      <c r="J14" s="268" t="s">
        <v>390</v>
      </c>
      <c r="K14" s="268" t="s">
        <v>390</v>
      </c>
      <c r="L14" s="268">
        <v>72.148696000000001</v>
      </c>
      <c r="M14" s="268">
        <v>31.678378500000001</v>
      </c>
      <c r="N14" s="268" t="s">
        <v>390</v>
      </c>
      <c r="O14" s="268" t="s">
        <v>390</v>
      </c>
      <c r="P14" s="268" t="s">
        <v>390</v>
      </c>
      <c r="Q14" s="266" t="s">
        <v>390</v>
      </c>
      <c r="R14" s="265" t="s">
        <v>390</v>
      </c>
      <c r="S14" s="266">
        <v>103.82707449999999</v>
      </c>
      <c r="T14" s="265" t="s">
        <v>390</v>
      </c>
    </row>
    <row r="15" spans="1:20" ht="10.5" customHeight="1" x14ac:dyDescent="0.15">
      <c r="A15" s="90">
        <v>12</v>
      </c>
      <c r="B15" s="80" t="s">
        <v>102</v>
      </c>
      <c r="C15" s="268" t="s">
        <v>390</v>
      </c>
      <c r="D15" s="268" t="s">
        <v>390</v>
      </c>
      <c r="E15" s="268" t="s">
        <v>390</v>
      </c>
      <c r="F15" s="268">
        <v>3138.4263070000002</v>
      </c>
      <c r="G15" s="268" t="s">
        <v>390</v>
      </c>
      <c r="H15" s="268" t="s">
        <v>390</v>
      </c>
      <c r="I15" s="268" t="s">
        <v>390</v>
      </c>
      <c r="J15" s="268" t="s">
        <v>390</v>
      </c>
      <c r="K15" s="268" t="s">
        <v>390</v>
      </c>
      <c r="L15" s="268" t="s">
        <v>390</v>
      </c>
      <c r="M15" s="268" t="s">
        <v>390</v>
      </c>
      <c r="N15" s="268" t="s">
        <v>390</v>
      </c>
      <c r="O15" s="268" t="s">
        <v>390</v>
      </c>
      <c r="P15" s="268" t="s">
        <v>390</v>
      </c>
      <c r="Q15" s="266" t="s">
        <v>390</v>
      </c>
      <c r="R15" s="265" t="s">
        <v>390</v>
      </c>
      <c r="S15" s="266">
        <v>3138.4263070000002</v>
      </c>
      <c r="T15" s="265">
        <v>85.556201000000001</v>
      </c>
    </row>
    <row r="16" spans="1:20" ht="10.5" customHeight="1" x14ac:dyDescent="0.15">
      <c r="A16" s="90">
        <v>15</v>
      </c>
      <c r="B16" s="80" t="s">
        <v>70</v>
      </c>
      <c r="C16" s="268" t="s">
        <v>390</v>
      </c>
      <c r="D16" s="268" t="s">
        <v>390</v>
      </c>
      <c r="E16" s="268" t="s">
        <v>390</v>
      </c>
      <c r="F16" s="268" t="s">
        <v>390</v>
      </c>
      <c r="G16" s="268" t="s">
        <v>390</v>
      </c>
      <c r="H16" s="268" t="s">
        <v>390</v>
      </c>
      <c r="I16" s="268" t="s">
        <v>390</v>
      </c>
      <c r="J16" s="268" t="s">
        <v>390</v>
      </c>
      <c r="K16" s="268" t="s">
        <v>390</v>
      </c>
      <c r="L16" s="268">
        <v>258.81883082000002</v>
      </c>
      <c r="M16" s="268" t="s">
        <v>390</v>
      </c>
      <c r="N16" s="268">
        <v>163.55230680000003</v>
      </c>
      <c r="O16" s="268" t="s">
        <v>390</v>
      </c>
      <c r="P16" s="268" t="s">
        <v>390</v>
      </c>
      <c r="Q16" s="266" t="s">
        <v>390</v>
      </c>
      <c r="R16" s="265" t="s">
        <v>390</v>
      </c>
      <c r="S16" s="266">
        <v>422.37113762000001</v>
      </c>
      <c r="T16" s="265" t="s">
        <v>390</v>
      </c>
    </row>
    <row r="17" spans="1:20" ht="10.5" customHeight="1" x14ac:dyDescent="0.15">
      <c r="A17" s="90">
        <v>16</v>
      </c>
      <c r="B17" s="80" t="s">
        <v>68</v>
      </c>
      <c r="C17" s="268">
        <v>49.733146099999999</v>
      </c>
      <c r="D17" s="268" t="s">
        <v>390</v>
      </c>
      <c r="E17" s="268" t="s">
        <v>390</v>
      </c>
      <c r="F17" s="268" t="s">
        <v>390</v>
      </c>
      <c r="G17" s="268" t="s">
        <v>390</v>
      </c>
      <c r="H17" s="268" t="s">
        <v>390</v>
      </c>
      <c r="I17" s="268" t="s">
        <v>390</v>
      </c>
      <c r="J17" s="268" t="s">
        <v>390</v>
      </c>
      <c r="K17" s="268" t="s">
        <v>390</v>
      </c>
      <c r="L17" s="268">
        <v>381.33361600000001</v>
      </c>
      <c r="M17" s="268" t="s">
        <v>390</v>
      </c>
      <c r="N17" s="268" t="s">
        <v>390</v>
      </c>
      <c r="O17" s="268" t="s">
        <v>390</v>
      </c>
      <c r="P17" s="268" t="s">
        <v>390</v>
      </c>
      <c r="Q17" s="266" t="s">
        <v>390</v>
      </c>
      <c r="R17" s="265" t="s">
        <v>390</v>
      </c>
      <c r="S17" s="266">
        <v>431.06676210000001</v>
      </c>
      <c r="T17" s="265" t="s">
        <v>390</v>
      </c>
    </row>
    <row r="18" spans="1:20" ht="10.5" customHeight="1" x14ac:dyDescent="0.15">
      <c r="A18" s="114">
        <v>17</v>
      </c>
      <c r="B18" s="81" t="s">
        <v>60</v>
      </c>
      <c r="C18" s="270">
        <v>1180.6362061</v>
      </c>
      <c r="D18" s="270" t="s">
        <v>390</v>
      </c>
      <c r="E18" s="270" t="s">
        <v>390</v>
      </c>
      <c r="F18" s="270">
        <v>3138.4263070000002</v>
      </c>
      <c r="G18" s="270">
        <v>884.68877342999997</v>
      </c>
      <c r="H18" s="270">
        <v>25148.955196340001</v>
      </c>
      <c r="I18" s="270">
        <v>1.46815808</v>
      </c>
      <c r="J18" s="270" t="s">
        <v>390</v>
      </c>
      <c r="K18" s="270">
        <v>2100.6301017000001</v>
      </c>
      <c r="L18" s="270">
        <v>5159.1836007399997</v>
      </c>
      <c r="M18" s="270">
        <v>31.678378500000001</v>
      </c>
      <c r="N18" s="270">
        <v>163.55230680000003</v>
      </c>
      <c r="O18" s="270" t="s">
        <v>390</v>
      </c>
      <c r="P18" s="270" t="s">
        <v>390</v>
      </c>
      <c r="Q18" s="267" t="s">
        <v>390</v>
      </c>
      <c r="R18" s="267" t="s">
        <v>390</v>
      </c>
      <c r="S18" s="267">
        <v>37809.219028690008</v>
      </c>
      <c r="T18" s="267">
        <v>768.21769350778254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9"/>
  <sheetViews>
    <sheetView workbookViewId="0">
      <selection activeCell="C3" sqref="C3"/>
    </sheetView>
  </sheetViews>
  <sheetFormatPr baseColWidth="10" defaultRowHeight="10.5" x14ac:dyDescent="0.15"/>
  <cols>
    <col min="1" max="1" width="5.6640625" style="127" bestFit="1" customWidth="1"/>
    <col min="2" max="2" width="53.83203125" style="127" customWidth="1"/>
    <col min="3" max="9" width="16.83203125" style="127" customWidth="1"/>
    <col min="10" max="16384" width="12" style="127"/>
  </cols>
  <sheetData>
    <row r="1" spans="1:9" x14ac:dyDescent="0.15">
      <c r="A1" s="136" t="s">
        <v>398</v>
      </c>
      <c r="B1" s="136" t="s">
        <v>452</v>
      </c>
      <c r="F1" s="249">
        <v>42916</v>
      </c>
    </row>
    <row r="2" spans="1:9" x14ac:dyDescent="0.15">
      <c r="G2" s="173" t="s">
        <v>429</v>
      </c>
    </row>
    <row r="4" spans="1:9" x14ac:dyDescent="0.15">
      <c r="A4" s="366"/>
      <c r="B4" s="367"/>
      <c r="C4" s="76" t="s">
        <v>0</v>
      </c>
      <c r="D4" s="76" t="s">
        <v>1</v>
      </c>
      <c r="E4" s="76" t="s">
        <v>2</v>
      </c>
      <c r="F4" s="76" t="s">
        <v>5</v>
      </c>
      <c r="G4" s="76" t="s">
        <v>6</v>
      </c>
      <c r="H4" s="76" t="s">
        <v>7</v>
      </c>
      <c r="I4" s="76" t="s">
        <v>8</v>
      </c>
    </row>
    <row r="5" spans="1:9" ht="31.5" x14ac:dyDescent="0.15">
      <c r="A5" s="368"/>
      <c r="B5" s="369"/>
      <c r="C5" s="130" t="s">
        <v>115</v>
      </c>
      <c r="D5" s="130" t="s">
        <v>97</v>
      </c>
      <c r="E5" s="130" t="s">
        <v>96</v>
      </c>
      <c r="F5" s="130" t="s">
        <v>9</v>
      </c>
      <c r="G5" s="130" t="s">
        <v>116</v>
      </c>
      <c r="H5" s="130" t="s">
        <v>117</v>
      </c>
      <c r="I5" s="130" t="s">
        <v>745</v>
      </c>
    </row>
    <row r="6" spans="1:9" x14ac:dyDescent="0.15">
      <c r="A6" s="76">
        <v>1</v>
      </c>
      <c r="B6" s="131" t="s">
        <v>118</v>
      </c>
      <c r="C6" s="132"/>
      <c r="D6" s="269">
        <v>280.25236599999999</v>
      </c>
      <c r="E6" s="269">
        <v>53.614162999999998</v>
      </c>
      <c r="F6" s="275" t="s">
        <v>390</v>
      </c>
      <c r="G6" s="275" t="s">
        <v>390</v>
      </c>
      <c r="H6" s="269">
        <v>333.86652857999997</v>
      </c>
      <c r="I6" s="269">
        <v>66.848305719999999</v>
      </c>
    </row>
    <row r="7" spans="1:9" x14ac:dyDescent="0.15">
      <c r="A7" s="76">
        <v>2</v>
      </c>
      <c r="B7" s="80" t="s">
        <v>119</v>
      </c>
      <c r="C7" s="133"/>
      <c r="D7" s="276" t="s">
        <v>390</v>
      </c>
      <c r="E7" s="276" t="s">
        <v>390</v>
      </c>
      <c r="F7" s="275" t="s">
        <v>390</v>
      </c>
      <c r="G7" s="275" t="s">
        <v>390</v>
      </c>
      <c r="H7" s="277" t="s">
        <v>390</v>
      </c>
      <c r="I7" s="277" t="s">
        <v>390</v>
      </c>
    </row>
    <row r="8" spans="1:9" x14ac:dyDescent="0.15">
      <c r="A8" s="76">
        <v>3</v>
      </c>
      <c r="B8" s="80" t="s">
        <v>120</v>
      </c>
      <c r="C8" s="134"/>
      <c r="D8" s="277" t="s">
        <v>390</v>
      </c>
      <c r="E8" s="276" t="s">
        <v>390</v>
      </c>
      <c r="F8" s="276" t="s">
        <v>390</v>
      </c>
      <c r="G8" s="277" t="s">
        <v>390</v>
      </c>
      <c r="H8" s="277" t="s">
        <v>390</v>
      </c>
      <c r="I8" s="277" t="s">
        <v>390</v>
      </c>
    </row>
    <row r="9" spans="1:9" x14ac:dyDescent="0.15">
      <c r="A9" s="76">
        <v>4</v>
      </c>
      <c r="B9" s="80" t="s">
        <v>121</v>
      </c>
      <c r="C9" s="134"/>
      <c r="D9" s="276" t="s">
        <v>390</v>
      </c>
      <c r="E9" s="276" t="s">
        <v>390</v>
      </c>
      <c r="F9" s="277" t="s">
        <v>390</v>
      </c>
      <c r="G9" s="277" t="s">
        <v>390</v>
      </c>
      <c r="H9" s="277" t="s">
        <v>390</v>
      </c>
      <c r="I9" s="277" t="s">
        <v>390</v>
      </c>
    </row>
    <row r="10" spans="1:9" x14ac:dyDescent="0.15">
      <c r="A10" s="76">
        <v>5</v>
      </c>
      <c r="B10" s="80" t="s">
        <v>124</v>
      </c>
      <c r="C10" s="134"/>
      <c r="D10" s="276" t="s">
        <v>390</v>
      </c>
      <c r="E10" s="276" t="s">
        <v>390</v>
      </c>
      <c r="F10" s="277" t="s">
        <v>390</v>
      </c>
      <c r="G10" s="277" t="s">
        <v>390</v>
      </c>
      <c r="H10" s="277" t="s">
        <v>390</v>
      </c>
      <c r="I10" s="277" t="s">
        <v>390</v>
      </c>
    </row>
    <row r="11" spans="1:9" x14ac:dyDescent="0.15">
      <c r="A11" s="76">
        <v>6</v>
      </c>
      <c r="B11" s="80" t="s">
        <v>125</v>
      </c>
      <c r="C11" s="134"/>
      <c r="D11" s="276" t="s">
        <v>390</v>
      </c>
      <c r="E11" s="276" t="s">
        <v>390</v>
      </c>
      <c r="F11" s="277" t="s">
        <v>390</v>
      </c>
      <c r="G11" s="277" t="s">
        <v>390</v>
      </c>
      <c r="H11" s="277" t="s">
        <v>390</v>
      </c>
      <c r="I11" s="277" t="s">
        <v>390</v>
      </c>
    </row>
    <row r="12" spans="1:9" x14ac:dyDescent="0.15">
      <c r="A12" s="76">
        <v>7</v>
      </c>
      <c r="B12" s="80" t="s">
        <v>126</v>
      </c>
      <c r="C12" s="134"/>
      <c r="D12" s="276" t="s">
        <v>390</v>
      </c>
      <c r="E12" s="276" t="s">
        <v>390</v>
      </c>
      <c r="F12" s="277" t="s">
        <v>390</v>
      </c>
      <c r="G12" s="277" t="s">
        <v>390</v>
      </c>
      <c r="H12" s="277" t="s">
        <v>390</v>
      </c>
      <c r="I12" s="277" t="s">
        <v>390</v>
      </c>
    </row>
    <row r="13" spans="1:9" x14ac:dyDescent="0.15">
      <c r="A13" s="76">
        <v>8</v>
      </c>
      <c r="B13" s="80" t="s">
        <v>122</v>
      </c>
      <c r="C13" s="134"/>
      <c r="D13" s="276" t="s">
        <v>390</v>
      </c>
      <c r="E13" s="276" t="s">
        <v>390</v>
      </c>
      <c r="F13" s="276" t="s">
        <v>390</v>
      </c>
      <c r="G13" s="276" t="s">
        <v>390</v>
      </c>
      <c r="H13" s="277" t="s">
        <v>390</v>
      </c>
      <c r="I13" s="277" t="s">
        <v>390</v>
      </c>
    </row>
    <row r="14" spans="1:9" x14ac:dyDescent="0.15">
      <c r="A14" s="76">
        <v>9</v>
      </c>
      <c r="B14" s="80" t="s">
        <v>123</v>
      </c>
      <c r="C14" s="134"/>
      <c r="D14" s="276" t="s">
        <v>390</v>
      </c>
      <c r="E14" s="276" t="s">
        <v>390</v>
      </c>
      <c r="F14" s="276" t="s">
        <v>390</v>
      </c>
      <c r="G14" s="276" t="s">
        <v>390</v>
      </c>
      <c r="H14" s="277" t="s">
        <v>390</v>
      </c>
      <c r="I14" s="277" t="s">
        <v>390</v>
      </c>
    </row>
    <row r="15" spans="1:9" s="128" customFormat="1" x14ac:dyDescent="0.15">
      <c r="A15" s="76">
        <v>10</v>
      </c>
      <c r="B15" s="80" t="s">
        <v>10</v>
      </c>
      <c r="C15" s="132"/>
      <c r="D15" s="275" t="s">
        <v>390</v>
      </c>
      <c r="E15" s="275" t="s">
        <v>390</v>
      </c>
      <c r="F15" s="275" t="s">
        <v>390</v>
      </c>
      <c r="G15" s="275" t="s">
        <v>390</v>
      </c>
      <c r="H15" s="269" t="s">
        <v>390</v>
      </c>
      <c r="I15" s="269" t="s">
        <v>390</v>
      </c>
    </row>
    <row r="16" spans="1:9" s="128" customFormat="1" x14ac:dyDescent="0.15">
      <c r="A16" s="137">
        <v>11</v>
      </c>
      <c r="B16" s="81" t="s">
        <v>60</v>
      </c>
      <c r="C16" s="135"/>
      <c r="D16" s="278" t="s">
        <v>390</v>
      </c>
      <c r="E16" s="278" t="s">
        <v>390</v>
      </c>
      <c r="F16" s="278" t="s">
        <v>390</v>
      </c>
      <c r="G16" s="278" t="s">
        <v>390</v>
      </c>
      <c r="H16" s="278" t="s">
        <v>390</v>
      </c>
      <c r="I16" s="271">
        <v>66.848305719999999</v>
      </c>
    </row>
    <row r="19" spans="3:9" x14ac:dyDescent="0.15">
      <c r="C19" s="129"/>
      <c r="D19" s="129"/>
      <c r="E19" s="129"/>
      <c r="F19" s="129"/>
      <c r="G19" s="129"/>
      <c r="H19" s="129"/>
      <c r="I19" s="129"/>
    </row>
  </sheetData>
  <mergeCells count="1">
    <mergeCell ref="A4:B5"/>
  </mergeCells>
  <hyperlinks>
    <hyperlink ref="G2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11"/>
  <sheetViews>
    <sheetView workbookViewId="0">
      <selection activeCell="C9" sqref="C9:D11"/>
    </sheetView>
  </sheetViews>
  <sheetFormatPr baseColWidth="10" defaultRowHeight="10.5" x14ac:dyDescent="0.15"/>
  <cols>
    <col min="1" max="1" width="5.33203125" style="127" bestFit="1" customWidth="1"/>
    <col min="2" max="2" width="55.83203125" style="127" bestFit="1" customWidth="1"/>
    <col min="3" max="4" width="17" style="127" customWidth="1"/>
    <col min="5" max="16384" width="12" style="127"/>
  </cols>
  <sheetData>
    <row r="1" spans="1:8" x14ac:dyDescent="0.15">
      <c r="A1" s="136" t="s">
        <v>399</v>
      </c>
      <c r="B1" s="136" t="s">
        <v>453</v>
      </c>
      <c r="D1" s="249">
        <v>42916</v>
      </c>
    </row>
    <row r="2" spans="1:8" x14ac:dyDescent="0.15">
      <c r="H2" s="173" t="s">
        <v>429</v>
      </c>
    </row>
    <row r="4" spans="1:8" x14ac:dyDescent="0.15">
      <c r="A4" s="366"/>
      <c r="B4" s="367"/>
      <c r="C4" s="76" t="s">
        <v>0</v>
      </c>
      <c r="D4" s="76" t="s">
        <v>1</v>
      </c>
    </row>
    <row r="5" spans="1:8" ht="21" x14ac:dyDescent="0.15">
      <c r="A5" s="368"/>
      <c r="B5" s="369"/>
      <c r="C5" s="130" t="s">
        <v>132</v>
      </c>
      <c r="D5" s="130" t="s">
        <v>98</v>
      </c>
    </row>
    <row r="6" spans="1:8" ht="10.5" customHeight="1" x14ac:dyDescent="0.15">
      <c r="A6" s="76">
        <v>1</v>
      </c>
      <c r="B6" s="131" t="s">
        <v>127</v>
      </c>
      <c r="C6" s="84"/>
      <c r="D6" s="84"/>
    </row>
    <row r="7" spans="1:8" ht="10.5" customHeight="1" x14ac:dyDescent="0.15">
      <c r="A7" s="76">
        <v>2</v>
      </c>
      <c r="B7" s="80" t="s">
        <v>128</v>
      </c>
      <c r="C7" s="132"/>
      <c r="D7" s="84"/>
    </row>
    <row r="8" spans="1:8" ht="10.5" customHeight="1" x14ac:dyDescent="0.15">
      <c r="A8" s="76">
        <v>3</v>
      </c>
      <c r="B8" s="80" t="s">
        <v>129</v>
      </c>
      <c r="C8" s="132"/>
      <c r="D8" s="84"/>
    </row>
    <row r="9" spans="1:8" ht="10.5" customHeight="1" x14ac:dyDescent="0.15">
      <c r="A9" s="76">
        <v>4</v>
      </c>
      <c r="B9" s="80" t="s">
        <v>131</v>
      </c>
      <c r="C9" s="269">
        <v>333.86652857999997</v>
      </c>
      <c r="D9" s="269">
        <v>185.62432136000001</v>
      </c>
    </row>
    <row r="10" spans="1:8" ht="10.5" customHeight="1" x14ac:dyDescent="0.15">
      <c r="A10" s="76" t="s">
        <v>130</v>
      </c>
      <c r="B10" s="80" t="s">
        <v>454</v>
      </c>
      <c r="C10" s="269" t="s">
        <v>390</v>
      </c>
      <c r="D10" s="269" t="s">
        <v>390</v>
      </c>
    </row>
    <row r="11" spans="1:8" ht="10.5" customHeight="1" x14ac:dyDescent="0.15">
      <c r="A11" s="137">
        <v>5</v>
      </c>
      <c r="B11" s="81" t="s">
        <v>60</v>
      </c>
      <c r="C11" s="271">
        <v>333.86652857999997</v>
      </c>
      <c r="D11" s="271">
        <v>185.62432136000001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15"/>
  <sheetViews>
    <sheetView workbookViewId="0">
      <selection activeCell="H2" sqref="H2"/>
    </sheetView>
  </sheetViews>
  <sheetFormatPr baseColWidth="10" defaultRowHeight="10.5" x14ac:dyDescent="0.15"/>
  <cols>
    <col min="1" max="1" width="5.6640625" style="127" bestFit="1" customWidth="1"/>
    <col min="2" max="2" width="51.1640625" style="127" customWidth="1"/>
    <col min="3" max="12" width="14.5" style="127" customWidth="1"/>
    <col min="13" max="16384" width="12" style="127"/>
  </cols>
  <sheetData>
    <row r="1" spans="1:12" x14ac:dyDescent="0.15">
      <c r="A1" s="136" t="s">
        <v>400</v>
      </c>
      <c r="B1" s="136" t="s">
        <v>455</v>
      </c>
      <c r="E1" s="249">
        <v>42916</v>
      </c>
    </row>
    <row r="2" spans="1:12" x14ac:dyDescent="0.15">
      <c r="H2" s="173" t="s">
        <v>429</v>
      </c>
    </row>
    <row r="3" spans="1:12" x14ac:dyDescent="0.15">
      <c r="B3" s="138"/>
    </row>
    <row r="4" spans="1:12" ht="15.75" customHeight="1" x14ac:dyDescent="0.15">
      <c r="A4" s="140"/>
      <c r="B4" s="370" t="s">
        <v>99</v>
      </c>
      <c r="C4" s="370" t="s">
        <v>66</v>
      </c>
      <c r="D4" s="370"/>
      <c r="E4" s="370"/>
      <c r="F4" s="370"/>
      <c r="G4" s="370"/>
      <c r="H4" s="370"/>
      <c r="I4" s="370"/>
      <c r="J4" s="370"/>
      <c r="K4" s="371" t="s">
        <v>135</v>
      </c>
      <c r="L4" s="371" t="s">
        <v>134</v>
      </c>
    </row>
    <row r="5" spans="1:12" ht="18" customHeight="1" x14ac:dyDescent="0.15">
      <c r="A5" s="141"/>
      <c r="B5" s="370"/>
      <c r="C5" s="139">
        <v>0</v>
      </c>
      <c r="D5" s="139">
        <v>0.1</v>
      </c>
      <c r="E5" s="139">
        <v>0.2</v>
      </c>
      <c r="F5" s="139">
        <v>0.5</v>
      </c>
      <c r="G5" s="139">
        <v>0.75</v>
      </c>
      <c r="H5" s="139">
        <v>1</v>
      </c>
      <c r="I5" s="139">
        <v>1.5</v>
      </c>
      <c r="J5" s="139" t="s">
        <v>67</v>
      </c>
      <c r="K5" s="371"/>
      <c r="L5" s="371"/>
    </row>
    <row r="6" spans="1:12" x14ac:dyDescent="0.15">
      <c r="A6" s="142">
        <v>1</v>
      </c>
      <c r="B6" s="105" t="s">
        <v>74</v>
      </c>
      <c r="C6" s="119"/>
      <c r="D6" s="119"/>
      <c r="E6" s="119"/>
      <c r="F6" s="119"/>
      <c r="G6" s="119"/>
      <c r="H6" s="119"/>
      <c r="I6" s="119"/>
      <c r="J6" s="119"/>
      <c r="K6" s="119"/>
      <c r="L6" s="118"/>
    </row>
    <row r="7" spans="1:12" x14ac:dyDescent="0.15">
      <c r="A7" s="142">
        <v>2</v>
      </c>
      <c r="B7" s="105" t="s">
        <v>100</v>
      </c>
      <c r="C7" s="119"/>
      <c r="D7" s="119"/>
      <c r="E7" s="119"/>
      <c r="F7" s="119"/>
      <c r="G7" s="119"/>
      <c r="H7" s="119"/>
      <c r="I7" s="119"/>
      <c r="J7" s="119"/>
      <c r="K7" s="119"/>
      <c r="L7" s="118"/>
    </row>
    <row r="8" spans="1:12" x14ac:dyDescent="0.15">
      <c r="A8" s="142">
        <v>3</v>
      </c>
      <c r="B8" s="105" t="s">
        <v>101</v>
      </c>
      <c r="C8" s="119"/>
      <c r="D8" s="119"/>
      <c r="E8" s="119"/>
      <c r="F8" s="119"/>
      <c r="G8" s="119"/>
      <c r="H8" s="119"/>
      <c r="I8" s="119"/>
      <c r="J8" s="119"/>
      <c r="K8" s="119"/>
      <c r="L8" s="118"/>
    </row>
    <row r="9" spans="1:12" x14ac:dyDescent="0.15">
      <c r="A9" s="142">
        <v>4</v>
      </c>
      <c r="B9" s="105" t="s">
        <v>75</v>
      </c>
      <c r="C9" s="119"/>
      <c r="D9" s="119"/>
      <c r="E9" s="119"/>
      <c r="F9" s="119"/>
      <c r="G9" s="119"/>
      <c r="H9" s="119"/>
      <c r="I9" s="119"/>
      <c r="J9" s="119"/>
      <c r="K9" s="119"/>
      <c r="L9" s="118"/>
    </row>
    <row r="10" spans="1:12" x14ac:dyDescent="0.15">
      <c r="A10" s="142">
        <v>6</v>
      </c>
      <c r="B10" s="105" t="s">
        <v>73</v>
      </c>
      <c r="C10" s="119"/>
      <c r="D10" s="119"/>
      <c r="E10" s="273">
        <v>333.61652857999997</v>
      </c>
      <c r="F10" s="273">
        <v>0.25</v>
      </c>
      <c r="G10" s="273" t="s">
        <v>390</v>
      </c>
      <c r="H10" s="273" t="s">
        <v>390</v>
      </c>
      <c r="I10" s="273" t="s">
        <v>390</v>
      </c>
      <c r="J10" s="273" t="s">
        <v>390</v>
      </c>
      <c r="K10" s="273">
        <v>333.86652857999997</v>
      </c>
      <c r="L10" s="118"/>
    </row>
    <row r="11" spans="1:12" x14ac:dyDescent="0.15">
      <c r="A11" s="142">
        <v>7</v>
      </c>
      <c r="B11" s="105" t="s">
        <v>72</v>
      </c>
      <c r="C11" s="119"/>
      <c r="D11" s="119"/>
      <c r="E11" s="273" t="s">
        <v>390</v>
      </c>
      <c r="F11" s="273" t="s">
        <v>390</v>
      </c>
      <c r="G11" s="273" t="s">
        <v>390</v>
      </c>
      <c r="H11" s="273" t="s">
        <v>390</v>
      </c>
      <c r="I11" s="273" t="s">
        <v>390</v>
      </c>
      <c r="J11" s="273" t="s">
        <v>390</v>
      </c>
      <c r="K11" s="273" t="s">
        <v>390</v>
      </c>
      <c r="L11" s="118"/>
    </row>
    <row r="12" spans="1:12" x14ac:dyDescent="0.15">
      <c r="A12" s="142">
        <v>8</v>
      </c>
      <c r="B12" s="105" t="s">
        <v>71</v>
      </c>
      <c r="C12" s="119"/>
      <c r="D12" s="119"/>
      <c r="E12" s="273" t="s">
        <v>390</v>
      </c>
      <c r="F12" s="273" t="s">
        <v>390</v>
      </c>
      <c r="G12" s="273" t="s">
        <v>390</v>
      </c>
      <c r="H12" s="273" t="s">
        <v>390</v>
      </c>
      <c r="I12" s="273" t="s">
        <v>390</v>
      </c>
      <c r="J12" s="273" t="s">
        <v>390</v>
      </c>
      <c r="K12" s="273" t="s">
        <v>390</v>
      </c>
      <c r="L12" s="118"/>
    </row>
    <row r="13" spans="1:12" x14ac:dyDescent="0.15">
      <c r="A13" s="142">
        <v>9</v>
      </c>
      <c r="B13" s="105" t="s">
        <v>133</v>
      </c>
      <c r="C13" s="119"/>
      <c r="D13" s="119"/>
      <c r="E13" s="273" t="s">
        <v>390</v>
      </c>
      <c r="F13" s="273" t="s">
        <v>390</v>
      </c>
      <c r="G13" s="273" t="s">
        <v>390</v>
      </c>
      <c r="H13" s="273" t="s">
        <v>390</v>
      </c>
      <c r="I13" s="273" t="s">
        <v>390</v>
      </c>
      <c r="J13" s="273" t="s">
        <v>390</v>
      </c>
      <c r="K13" s="273" t="s">
        <v>390</v>
      </c>
      <c r="L13" s="118"/>
    </row>
    <row r="14" spans="1:12" x14ac:dyDescent="0.15">
      <c r="A14" s="142">
        <v>10</v>
      </c>
      <c r="B14" s="105" t="s">
        <v>68</v>
      </c>
      <c r="C14" s="119"/>
      <c r="D14" s="119"/>
      <c r="E14" s="273" t="s">
        <v>390</v>
      </c>
      <c r="F14" s="273" t="s">
        <v>390</v>
      </c>
      <c r="G14" s="273" t="s">
        <v>390</v>
      </c>
      <c r="H14" s="273" t="s">
        <v>390</v>
      </c>
      <c r="I14" s="273" t="s">
        <v>390</v>
      </c>
      <c r="J14" s="273" t="s">
        <v>390</v>
      </c>
      <c r="K14" s="273" t="s">
        <v>390</v>
      </c>
      <c r="L14" s="118"/>
    </row>
    <row r="15" spans="1:12" x14ac:dyDescent="0.15">
      <c r="A15" s="143">
        <v>11</v>
      </c>
      <c r="B15" s="107" t="s">
        <v>60</v>
      </c>
      <c r="C15" s="120"/>
      <c r="D15" s="120"/>
      <c r="E15" s="274">
        <v>333.61652857999997</v>
      </c>
      <c r="F15" s="274">
        <v>0.25</v>
      </c>
      <c r="G15" s="274" t="s">
        <v>390</v>
      </c>
      <c r="H15" s="274" t="s">
        <v>390</v>
      </c>
      <c r="I15" s="274" t="s">
        <v>390</v>
      </c>
      <c r="J15" s="274" t="s">
        <v>390</v>
      </c>
      <c r="K15" s="274">
        <v>333.86652857999997</v>
      </c>
      <c r="L15" s="120"/>
    </row>
  </sheetData>
  <mergeCells count="4">
    <mergeCell ref="C4:J4"/>
    <mergeCell ref="B4:B5"/>
    <mergeCell ref="K4:K5"/>
    <mergeCell ref="L4:L5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10"/>
  <sheetViews>
    <sheetView workbookViewId="0">
      <selection activeCell="B10" sqref="B10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31" t="s">
        <v>464</v>
      </c>
      <c r="B1" s="31" t="s">
        <v>457</v>
      </c>
      <c r="G1" s="179">
        <v>43100</v>
      </c>
    </row>
    <row r="2" spans="1:8" x14ac:dyDescent="0.15">
      <c r="H2" s="173" t="s">
        <v>429</v>
      </c>
    </row>
    <row r="3" spans="1:8" x14ac:dyDescent="0.15">
      <c r="A3" s="146"/>
      <c r="B3" s="147"/>
      <c r="C3" s="144" t="s">
        <v>0</v>
      </c>
      <c r="D3" s="144" t="s">
        <v>1</v>
      </c>
      <c r="E3" s="144" t="s">
        <v>2</v>
      </c>
      <c r="F3" s="144" t="s">
        <v>5</v>
      </c>
      <c r="G3" s="144" t="s">
        <v>6</v>
      </c>
    </row>
    <row r="4" spans="1:8" ht="33.75" customHeight="1" x14ac:dyDescent="0.15">
      <c r="A4" s="148"/>
      <c r="B4" s="149"/>
      <c r="C4" s="145" t="s">
        <v>777</v>
      </c>
      <c r="D4" s="145" t="s">
        <v>766</v>
      </c>
      <c r="E4" s="145" t="s">
        <v>767</v>
      </c>
      <c r="F4" s="145" t="s">
        <v>768</v>
      </c>
      <c r="G4" s="145" t="s">
        <v>769</v>
      </c>
    </row>
    <row r="5" spans="1:8" x14ac:dyDescent="0.15">
      <c r="A5" s="150">
        <v>1</v>
      </c>
      <c r="B5" s="144" t="s">
        <v>761</v>
      </c>
      <c r="C5" s="151">
        <v>181.5</v>
      </c>
      <c r="D5" s="151">
        <v>6.1</v>
      </c>
      <c r="E5" s="151">
        <v>175.4</v>
      </c>
      <c r="F5" s="151">
        <v>12.3</v>
      </c>
      <c r="G5" s="151">
        <v>163.1</v>
      </c>
    </row>
    <row r="6" spans="1:8" x14ac:dyDescent="0.15">
      <c r="A6" s="150">
        <v>2</v>
      </c>
      <c r="B6" s="144" t="s">
        <v>276</v>
      </c>
      <c r="C6" s="151"/>
      <c r="D6" s="151"/>
      <c r="E6" s="151"/>
      <c r="F6" s="151"/>
      <c r="G6" s="151"/>
    </row>
    <row r="7" spans="1:8" x14ac:dyDescent="0.15">
      <c r="A7" s="150">
        <v>3</v>
      </c>
      <c r="B7" s="144" t="s">
        <v>762</v>
      </c>
      <c r="C7" s="151"/>
      <c r="D7" s="151"/>
      <c r="E7" s="151"/>
      <c r="F7" s="151"/>
      <c r="G7" s="151"/>
    </row>
    <row r="8" spans="1:8" x14ac:dyDescent="0.15">
      <c r="A8" s="161">
        <v>4</v>
      </c>
      <c r="B8" s="152" t="s">
        <v>185</v>
      </c>
      <c r="C8" s="188">
        <v>181.5</v>
      </c>
      <c r="D8" s="188">
        <v>6.1</v>
      </c>
      <c r="E8" s="188">
        <v>175.4</v>
      </c>
      <c r="F8" s="188">
        <v>12.3</v>
      </c>
      <c r="G8" s="188">
        <v>163.1</v>
      </c>
    </row>
    <row r="9" spans="1:8" s="146" customFormat="1" x14ac:dyDescent="0.15">
      <c r="A9" s="175"/>
      <c r="C9" s="176"/>
      <c r="D9" s="176"/>
      <c r="E9" s="176"/>
      <c r="F9" s="176"/>
      <c r="G9" s="176"/>
    </row>
    <row r="10" spans="1:8" s="146" customFormat="1" x14ac:dyDescent="0.15">
      <c r="A10" s="175"/>
      <c r="C10" s="176"/>
      <c r="D10" s="176"/>
      <c r="E10" s="176"/>
      <c r="F10" s="176"/>
      <c r="G10" s="176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6"/>
  <sheetViews>
    <sheetView workbookViewId="0">
      <selection activeCell="E8" sqref="E8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31" t="s">
        <v>463</v>
      </c>
      <c r="B1" s="31" t="s">
        <v>457</v>
      </c>
      <c r="H1" s="179">
        <v>43100</v>
      </c>
    </row>
    <row r="2" spans="1:9" x14ac:dyDescent="0.15">
      <c r="I2" s="173" t="s">
        <v>429</v>
      </c>
    </row>
    <row r="3" spans="1:9" x14ac:dyDescent="0.15">
      <c r="C3" s="177" t="s">
        <v>0</v>
      </c>
      <c r="D3" s="177" t="s">
        <v>1</v>
      </c>
      <c r="E3" s="177" t="s">
        <v>2</v>
      </c>
      <c r="F3" s="177" t="s">
        <v>5</v>
      </c>
      <c r="G3" s="177" t="s">
        <v>6</v>
      </c>
      <c r="H3" s="177" t="s">
        <v>7</v>
      </c>
    </row>
    <row r="4" spans="1:9" x14ac:dyDescent="0.15">
      <c r="C4" s="372" t="s">
        <v>763</v>
      </c>
      <c r="D4" s="372"/>
      <c r="E4" s="372"/>
      <c r="F4" s="372"/>
      <c r="G4" s="372" t="s">
        <v>764</v>
      </c>
      <c r="H4" s="372"/>
    </row>
    <row r="5" spans="1:9" x14ac:dyDescent="0.15">
      <c r="C5" s="372" t="s">
        <v>469</v>
      </c>
      <c r="D5" s="372"/>
      <c r="E5" s="372" t="s">
        <v>765</v>
      </c>
      <c r="F5" s="372"/>
      <c r="G5" s="343" t="s">
        <v>469</v>
      </c>
      <c r="H5" s="343" t="s">
        <v>765</v>
      </c>
    </row>
    <row r="6" spans="1:9" x14ac:dyDescent="0.15">
      <c r="C6" s="177" t="s">
        <v>470</v>
      </c>
      <c r="D6" s="177" t="s">
        <v>471</v>
      </c>
      <c r="E6" s="242" t="s">
        <v>470</v>
      </c>
      <c r="F6" s="242" t="s">
        <v>471</v>
      </c>
      <c r="G6" s="343"/>
      <c r="H6" s="343"/>
    </row>
    <row r="7" spans="1:9" x14ac:dyDescent="0.15">
      <c r="C7" s="177"/>
      <c r="D7" s="177"/>
      <c r="E7" s="177"/>
      <c r="F7" s="177"/>
      <c r="G7" s="92"/>
      <c r="H7" s="92"/>
    </row>
    <row r="8" spans="1:9" ht="12" x14ac:dyDescent="0.2">
      <c r="B8" s="209" t="s">
        <v>472</v>
      </c>
      <c r="C8" s="144"/>
      <c r="D8" s="151">
        <v>12.3</v>
      </c>
      <c r="E8" s="144"/>
      <c r="F8" s="144"/>
      <c r="G8" s="144"/>
      <c r="H8" s="144"/>
    </row>
    <row r="9" spans="1:9" ht="12" x14ac:dyDescent="0.2">
      <c r="B9" s="209" t="s">
        <v>473</v>
      </c>
      <c r="C9" s="144"/>
      <c r="D9" s="144"/>
      <c r="E9" s="144"/>
      <c r="F9" s="144"/>
      <c r="G9" s="144"/>
      <c r="H9" s="144"/>
    </row>
    <row r="10" spans="1:9" ht="12" x14ac:dyDescent="0.2">
      <c r="B10" s="209" t="s">
        <v>474</v>
      </c>
      <c r="C10" s="144"/>
      <c r="D10" s="144"/>
      <c r="E10" s="144"/>
      <c r="F10" s="144"/>
      <c r="G10" s="144"/>
      <c r="H10" s="144"/>
    </row>
    <row r="11" spans="1:9" ht="12" x14ac:dyDescent="0.2">
      <c r="B11" s="209" t="s">
        <v>475</v>
      </c>
      <c r="C11" s="144"/>
      <c r="D11" s="144"/>
      <c r="E11" s="144"/>
      <c r="F11" s="144"/>
      <c r="G11" s="144"/>
      <c r="H11" s="144"/>
    </row>
    <row r="12" spans="1:9" ht="12" x14ac:dyDescent="0.2">
      <c r="B12" s="209" t="s">
        <v>476</v>
      </c>
      <c r="C12" s="144"/>
      <c r="D12" s="144"/>
      <c r="E12" s="144"/>
      <c r="F12" s="144"/>
      <c r="G12" s="144"/>
      <c r="H12" s="144"/>
    </row>
    <row r="13" spans="1:9" ht="12" x14ac:dyDescent="0.2">
      <c r="B13" s="209" t="s">
        <v>477</v>
      </c>
      <c r="C13" s="144"/>
      <c r="D13" s="144"/>
      <c r="E13" s="144"/>
      <c r="F13" s="144"/>
      <c r="G13" s="144"/>
      <c r="H13" s="144"/>
    </row>
    <row r="14" spans="1:9" ht="12" x14ac:dyDescent="0.2">
      <c r="B14" s="209" t="s">
        <v>478</v>
      </c>
      <c r="C14" s="144"/>
      <c r="D14" s="144"/>
      <c r="E14" s="144"/>
      <c r="F14" s="144"/>
      <c r="G14" s="144"/>
      <c r="H14" s="144"/>
    </row>
    <row r="15" spans="1:9" ht="12" x14ac:dyDescent="0.2">
      <c r="B15" s="209" t="s">
        <v>479</v>
      </c>
      <c r="C15" s="144"/>
      <c r="D15" s="144"/>
      <c r="E15" s="144"/>
      <c r="F15" s="144"/>
      <c r="G15" s="144"/>
      <c r="H15" s="144"/>
    </row>
    <row r="16" spans="1:9" x14ac:dyDescent="0.15">
      <c r="B16" s="144" t="s">
        <v>465</v>
      </c>
      <c r="C16" s="144"/>
      <c r="D16" s="144"/>
      <c r="E16" s="144"/>
      <c r="F16" s="144"/>
      <c r="G16" s="144"/>
      <c r="H16" s="144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E143"/>
  <sheetViews>
    <sheetView workbookViewId="0">
      <selection activeCell="E2" sqref="E2"/>
    </sheetView>
  </sheetViews>
  <sheetFormatPr baseColWidth="10" defaultColWidth="4.1640625" defaultRowHeight="10.5" outlineLevelRow="1" x14ac:dyDescent="0.15"/>
  <cols>
    <col min="1" max="1" width="4.1640625" style="221" customWidth="1"/>
    <col min="2" max="2" width="84" style="82" bestFit="1" customWidth="1"/>
    <col min="3" max="5" width="19" style="82" customWidth="1"/>
    <col min="6" max="10" width="4.1640625" style="82"/>
    <col min="11" max="11" width="4.1640625" style="82" customWidth="1"/>
    <col min="12" max="16384" width="4.1640625" style="82"/>
  </cols>
  <sheetData>
    <row r="1" spans="1:5" x14ac:dyDescent="0.15">
      <c r="A1" s="220" t="s">
        <v>377</v>
      </c>
      <c r="B1" s="102" t="s">
        <v>772</v>
      </c>
      <c r="D1" s="238">
        <f>+Innhold!D2</f>
        <v>43100</v>
      </c>
    </row>
    <row r="2" spans="1:5" x14ac:dyDescent="0.15">
      <c r="E2" s="173" t="s">
        <v>429</v>
      </c>
    </row>
    <row r="3" spans="1:5" x14ac:dyDescent="0.15">
      <c r="E3" s="173"/>
    </row>
    <row r="4" spans="1:5" ht="21" x14ac:dyDescent="0.15">
      <c r="A4" s="222"/>
      <c r="B4" s="211"/>
      <c r="C4" s="211" t="s">
        <v>577</v>
      </c>
      <c r="D4" s="211" t="s">
        <v>578</v>
      </c>
      <c r="E4" s="211" t="s">
        <v>579</v>
      </c>
    </row>
    <row r="5" spans="1:5" x14ac:dyDescent="0.15">
      <c r="A5" s="314" t="s">
        <v>580</v>
      </c>
      <c r="B5" s="315"/>
      <c r="C5" s="315"/>
      <c r="D5" s="315"/>
      <c r="E5" s="316"/>
    </row>
    <row r="6" spans="1:5" x14ac:dyDescent="0.15">
      <c r="A6" s="223">
        <v>1</v>
      </c>
      <c r="B6" s="212" t="s">
        <v>581</v>
      </c>
      <c r="C6" s="255">
        <v>595.08996933999993</v>
      </c>
      <c r="D6" s="213"/>
      <c r="E6" s="246" t="s">
        <v>0</v>
      </c>
    </row>
    <row r="7" spans="1:5" ht="10.5" hidden="1" customHeight="1" outlineLevel="1" x14ac:dyDescent="0.15">
      <c r="A7" s="223"/>
      <c r="B7" s="212" t="s">
        <v>700</v>
      </c>
      <c r="C7" s="256"/>
      <c r="D7" s="213"/>
      <c r="E7" s="246"/>
    </row>
    <row r="8" spans="1:5" ht="10.5" hidden="1" customHeight="1" outlineLevel="1" x14ac:dyDescent="0.15">
      <c r="A8" s="223"/>
      <c r="B8" s="212" t="s">
        <v>701</v>
      </c>
      <c r="C8" s="256"/>
      <c r="D8" s="213"/>
      <c r="E8" s="246"/>
    </row>
    <row r="9" spans="1:5" ht="10.5" hidden="1" customHeight="1" outlineLevel="1" x14ac:dyDescent="0.15">
      <c r="A9" s="223"/>
      <c r="B9" s="212" t="s">
        <v>702</v>
      </c>
      <c r="C9" s="256"/>
      <c r="D9" s="213"/>
      <c r="E9" s="246"/>
    </row>
    <row r="10" spans="1:5" collapsed="1" x14ac:dyDescent="0.15">
      <c r="A10" s="223">
        <v>2</v>
      </c>
      <c r="B10" s="212" t="s">
        <v>582</v>
      </c>
      <c r="C10" s="255">
        <v>2259.1145427800002</v>
      </c>
      <c r="D10" s="213"/>
      <c r="E10" s="246" t="s">
        <v>1</v>
      </c>
    </row>
    <row r="11" spans="1:5" x14ac:dyDescent="0.15">
      <c r="A11" s="223">
        <v>3</v>
      </c>
      <c r="B11" s="212" t="s">
        <v>583</v>
      </c>
      <c r="C11" s="255">
        <v>197.654628</v>
      </c>
      <c r="D11" s="213"/>
      <c r="E11" s="246" t="s">
        <v>2</v>
      </c>
    </row>
    <row r="12" spans="1:5" x14ac:dyDescent="0.15">
      <c r="A12" s="223" t="s">
        <v>584</v>
      </c>
      <c r="B12" s="212" t="s">
        <v>585</v>
      </c>
      <c r="C12" s="256"/>
      <c r="D12" s="213"/>
      <c r="E12" s="246"/>
    </row>
    <row r="13" spans="1:5" x14ac:dyDescent="0.15">
      <c r="A13" s="223">
        <v>4</v>
      </c>
      <c r="B13" s="212" t="s">
        <v>586</v>
      </c>
      <c r="C13" s="256"/>
      <c r="D13" s="213"/>
      <c r="E13" s="246"/>
    </row>
    <row r="14" spans="1:5" ht="10.5" hidden="1" customHeight="1" outlineLevel="1" x14ac:dyDescent="0.15">
      <c r="A14" s="223"/>
      <c r="B14" s="212" t="s">
        <v>703</v>
      </c>
      <c r="C14" s="256"/>
      <c r="D14" s="213"/>
      <c r="E14" s="246"/>
    </row>
    <row r="15" spans="1:5" collapsed="1" x14ac:dyDescent="0.15">
      <c r="A15" s="223">
        <v>5</v>
      </c>
      <c r="B15" s="212" t="s">
        <v>587</v>
      </c>
      <c r="C15" s="255">
        <v>0</v>
      </c>
      <c r="D15" s="213"/>
      <c r="E15" s="246"/>
    </row>
    <row r="16" spans="1:5" x14ac:dyDescent="0.15">
      <c r="A16" s="223" t="s">
        <v>588</v>
      </c>
      <c r="B16" s="212" t="s">
        <v>589</v>
      </c>
      <c r="C16" s="255">
        <v>176.85115536000001</v>
      </c>
      <c r="D16" s="213"/>
      <c r="E16" s="246" t="s">
        <v>5</v>
      </c>
    </row>
    <row r="17" spans="1:5" x14ac:dyDescent="0.15">
      <c r="A17" s="223">
        <v>6</v>
      </c>
      <c r="B17" s="215" t="s">
        <v>590</v>
      </c>
      <c r="C17" s="257">
        <f>+C15+C16+C11+C10+C6</f>
        <v>3228.7102954800002</v>
      </c>
      <c r="D17" s="213"/>
      <c r="E17" s="246"/>
    </row>
    <row r="18" spans="1:5" ht="10.5" customHeight="1" x14ac:dyDescent="0.15">
      <c r="A18" s="311" t="s">
        <v>591</v>
      </c>
      <c r="B18" s="312"/>
      <c r="C18" s="312"/>
      <c r="D18" s="312"/>
      <c r="E18" s="313"/>
    </row>
    <row r="19" spans="1:5" x14ac:dyDescent="0.15">
      <c r="A19" s="223">
        <v>7</v>
      </c>
      <c r="B19" s="212" t="s">
        <v>592</v>
      </c>
      <c r="C19" s="255">
        <v>-5.2401456500000005</v>
      </c>
      <c r="D19" s="213"/>
      <c r="E19" s="246" t="s">
        <v>593</v>
      </c>
    </row>
    <row r="20" spans="1:5" x14ac:dyDescent="0.15">
      <c r="A20" s="223">
        <v>8</v>
      </c>
      <c r="B20" s="212" t="s">
        <v>594</v>
      </c>
      <c r="C20" s="255">
        <v>-81.721454199999997</v>
      </c>
      <c r="D20" s="213"/>
      <c r="E20" s="246" t="s">
        <v>6</v>
      </c>
    </row>
    <row r="21" spans="1:5" x14ac:dyDescent="0.15">
      <c r="A21" s="223">
        <v>9</v>
      </c>
      <c r="B21" s="212" t="s">
        <v>595</v>
      </c>
      <c r="C21" s="256"/>
      <c r="D21" s="213"/>
      <c r="E21" s="246"/>
    </row>
    <row r="22" spans="1:5" ht="21" x14ac:dyDescent="0.15">
      <c r="A22" s="223">
        <v>10</v>
      </c>
      <c r="B22" s="212" t="s">
        <v>596</v>
      </c>
      <c r="C22" s="255">
        <v>0</v>
      </c>
      <c r="D22" s="213"/>
      <c r="E22" s="246" t="s">
        <v>203</v>
      </c>
    </row>
    <row r="23" spans="1:5" x14ac:dyDescent="0.15">
      <c r="A23" s="223">
        <v>11</v>
      </c>
      <c r="B23" s="212" t="s">
        <v>597</v>
      </c>
      <c r="C23" s="255">
        <v>0</v>
      </c>
      <c r="D23" s="213"/>
      <c r="E23" s="246"/>
    </row>
    <row r="24" spans="1:5" ht="21" x14ac:dyDescent="0.15">
      <c r="A24" s="223">
        <v>12</v>
      </c>
      <c r="B24" s="212" t="s">
        <v>598</v>
      </c>
      <c r="C24" s="256"/>
      <c r="D24" s="213"/>
      <c r="E24" s="246"/>
    </row>
    <row r="25" spans="1:5" ht="21" x14ac:dyDescent="0.15">
      <c r="A25" s="223">
        <v>13</v>
      </c>
      <c r="B25" s="212" t="s">
        <v>599</v>
      </c>
      <c r="C25" s="255">
        <v>0</v>
      </c>
      <c r="D25" s="213"/>
      <c r="E25" s="246"/>
    </row>
    <row r="26" spans="1:5" x14ac:dyDescent="0.15">
      <c r="A26" s="223">
        <v>14</v>
      </c>
      <c r="B26" s="212" t="s">
        <v>600</v>
      </c>
      <c r="C26" s="255">
        <v>0</v>
      </c>
      <c r="D26" s="213"/>
      <c r="E26" s="246"/>
    </row>
    <row r="27" spans="1:5" x14ac:dyDescent="0.15">
      <c r="A27" s="223">
        <v>15</v>
      </c>
      <c r="B27" s="212" t="s">
        <v>601</v>
      </c>
      <c r="C27" s="255">
        <v>0</v>
      </c>
      <c r="D27" s="213"/>
      <c r="E27" s="246"/>
    </row>
    <row r="28" spans="1:5" ht="21" x14ac:dyDescent="0.15">
      <c r="A28" s="223">
        <v>16</v>
      </c>
      <c r="B28" s="212" t="s">
        <v>602</v>
      </c>
      <c r="C28" s="255">
        <v>0</v>
      </c>
      <c r="D28" s="213"/>
      <c r="E28" s="246"/>
    </row>
    <row r="29" spans="1:5" ht="21" x14ac:dyDescent="0.15">
      <c r="A29" s="223">
        <v>17</v>
      </c>
      <c r="B29" s="212" t="s">
        <v>603</v>
      </c>
      <c r="C29" s="255">
        <v>0</v>
      </c>
      <c r="D29" s="213"/>
      <c r="E29" s="246"/>
    </row>
    <row r="30" spans="1:5" ht="31.5" x14ac:dyDescent="0.15">
      <c r="A30" s="223">
        <v>18</v>
      </c>
      <c r="B30" s="212" t="s">
        <v>604</v>
      </c>
      <c r="C30" s="255">
        <v>0</v>
      </c>
      <c r="D30" s="217">
        <v>0</v>
      </c>
      <c r="E30" s="246"/>
    </row>
    <row r="31" spans="1:5" ht="31.5" x14ac:dyDescent="0.15">
      <c r="A31" s="223">
        <v>19</v>
      </c>
      <c r="B31" s="212" t="s">
        <v>605</v>
      </c>
      <c r="C31" s="255">
        <v>0</v>
      </c>
      <c r="D31" s="213"/>
      <c r="E31" s="246"/>
    </row>
    <row r="32" spans="1:5" x14ac:dyDescent="0.15">
      <c r="A32" s="223">
        <v>20</v>
      </c>
      <c r="B32" s="212" t="s">
        <v>595</v>
      </c>
      <c r="C32" s="256"/>
      <c r="D32" s="213"/>
      <c r="E32" s="246"/>
    </row>
    <row r="33" spans="1:5" x14ac:dyDescent="0.15">
      <c r="A33" s="223" t="s">
        <v>545</v>
      </c>
      <c r="B33" s="212" t="s">
        <v>606</v>
      </c>
      <c r="C33" s="255">
        <v>0</v>
      </c>
      <c r="D33" s="213"/>
      <c r="E33" s="246"/>
    </row>
    <row r="34" spans="1:5" x14ac:dyDescent="0.15">
      <c r="A34" s="223" t="s">
        <v>549</v>
      </c>
      <c r="B34" s="212" t="s">
        <v>607</v>
      </c>
      <c r="C34" s="256"/>
      <c r="D34" s="213"/>
      <c r="E34" s="246"/>
    </row>
    <row r="35" spans="1:5" x14ac:dyDescent="0.15">
      <c r="A35" s="223" t="s">
        <v>608</v>
      </c>
      <c r="B35" s="212" t="s">
        <v>609</v>
      </c>
      <c r="C35" s="255">
        <v>0</v>
      </c>
      <c r="D35" s="213"/>
      <c r="E35" s="246"/>
    </row>
    <row r="36" spans="1:5" x14ac:dyDescent="0.15">
      <c r="A36" s="223" t="s">
        <v>610</v>
      </c>
      <c r="B36" s="212" t="s">
        <v>611</v>
      </c>
      <c r="C36" s="255">
        <v>0</v>
      </c>
      <c r="D36" s="213"/>
      <c r="E36" s="246"/>
    </row>
    <row r="37" spans="1:5" ht="21" x14ac:dyDescent="0.15">
      <c r="A37" s="223">
        <v>21</v>
      </c>
      <c r="B37" s="212" t="s">
        <v>612</v>
      </c>
      <c r="C37" s="255">
        <v>0</v>
      </c>
      <c r="D37" s="213"/>
      <c r="E37" s="246"/>
    </row>
    <row r="38" spans="1:5" x14ac:dyDescent="0.15">
      <c r="A38" s="223">
        <v>22</v>
      </c>
      <c r="B38" s="212" t="s">
        <v>613</v>
      </c>
      <c r="C38" s="255">
        <v>0</v>
      </c>
      <c r="D38" s="213"/>
      <c r="E38" s="246"/>
    </row>
    <row r="39" spans="1:5" ht="21" x14ac:dyDescent="0.15">
      <c r="A39" s="223">
        <v>23</v>
      </c>
      <c r="B39" s="212" t="s">
        <v>614</v>
      </c>
      <c r="C39" s="258">
        <v>0</v>
      </c>
      <c r="D39" s="213"/>
      <c r="E39" s="246"/>
    </row>
    <row r="40" spans="1:5" x14ac:dyDescent="0.15">
      <c r="A40" s="223">
        <v>24</v>
      </c>
      <c r="B40" s="212" t="s">
        <v>595</v>
      </c>
      <c r="C40" s="256"/>
      <c r="D40" s="213"/>
      <c r="E40" s="246"/>
    </row>
    <row r="41" spans="1:5" x14ac:dyDescent="0.15">
      <c r="A41" s="223">
        <v>25</v>
      </c>
      <c r="B41" s="212" t="s">
        <v>615</v>
      </c>
      <c r="C41" s="258">
        <v>0</v>
      </c>
      <c r="D41" s="213"/>
      <c r="E41" s="246"/>
    </row>
    <row r="42" spans="1:5" x14ac:dyDescent="0.15">
      <c r="A42" s="223" t="s">
        <v>616</v>
      </c>
      <c r="B42" s="212" t="s">
        <v>617</v>
      </c>
      <c r="C42" s="258">
        <v>0</v>
      </c>
      <c r="D42" s="213"/>
      <c r="E42" s="246"/>
    </row>
    <row r="43" spans="1:5" x14ac:dyDescent="0.15">
      <c r="A43" s="223" t="s">
        <v>618</v>
      </c>
      <c r="B43" s="212" t="s">
        <v>619</v>
      </c>
      <c r="C43" s="258">
        <v>0</v>
      </c>
      <c r="D43" s="213"/>
      <c r="E43" s="246"/>
    </row>
    <row r="44" spans="1:5" x14ac:dyDescent="0.15">
      <c r="A44" s="223">
        <v>26</v>
      </c>
      <c r="B44" s="212" t="s">
        <v>620</v>
      </c>
      <c r="C44" s="255">
        <v>0</v>
      </c>
      <c r="D44" s="213"/>
      <c r="E44" s="246"/>
    </row>
    <row r="45" spans="1:5" x14ac:dyDescent="0.15">
      <c r="A45" s="223" t="s">
        <v>621</v>
      </c>
      <c r="B45" s="212" t="s">
        <v>622</v>
      </c>
      <c r="C45" s="255"/>
      <c r="D45" s="213"/>
      <c r="E45" s="246"/>
    </row>
    <row r="46" spans="1:5" ht="10.5" customHeight="1" outlineLevel="1" x14ac:dyDescent="0.15">
      <c r="A46" s="223"/>
      <c r="B46" s="212" t="s">
        <v>704</v>
      </c>
      <c r="C46" s="256"/>
      <c r="D46" s="213"/>
      <c r="E46" s="246"/>
    </row>
    <row r="47" spans="1:5" ht="10.5" customHeight="1" outlineLevel="1" x14ac:dyDescent="0.15">
      <c r="A47" s="223"/>
      <c r="B47" s="212" t="s">
        <v>705</v>
      </c>
      <c r="C47" s="256"/>
      <c r="D47" s="213"/>
      <c r="E47" s="246"/>
    </row>
    <row r="48" spans="1:5" ht="10.5" customHeight="1" outlineLevel="1" x14ac:dyDescent="0.15">
      <c r="A48" s="223"/>
      <c r="B48" s="212" t="s">
        <v>706</v>
      </c>
      <c r="C48" s="256"/>
      <c r="D48" s="213"/>
      <c r="E48" s="246"/>
    </row>
    <row r="49" spans="1:5" ht="10.5" customHeight="1" outlineLevel="1" x14ac:dyDescent="0.15">
      <c r="A49" s="223"/>
      <c r="B49" s="212" t="s">
        <v>707</v>
      </c>
      <c r="C49" s="256"/>
      <c r="D49" s="213"/>
      <c r="E49" s="246"/>
    </row>
    <row r="50" spans="1:5" ht="21" x14ac:dyDescent="0.15">
      <c r="A50" s="223" t="s">
        <v>623</v>
      </c>
      <c r="B50" s="212" t="s">
        <v>624</v>
      </c>
      <c r="C50" s="256"/>
      <c r="D50" s="213"/>
      <c r="E50" s="246"/>
    </row>
    <row r="51" spans="1:5" ht="10.5" customHeight="1" outlineLevel="1" x14ac:dyDescent="0.15">
      <c r="A51" s="223"/>
      <c r="B51" s="212" t="s">
        <v>708</v>
      </c>
      <c r="C51" s="256"/>
      <c r="D51" s="213"/>
      <c r="E51" s="246"/>
    </row>
    <row r="52" spans="1:5" x14ac:dyDescent="0.15">
      <c r="A52" s="223">
        <v>27</v>
      </c>
      <c r="B52" s="212" t="s">
        <v>625</v>
      </c>
      <c r="C52" s="255">
        <v>0</v>
      </c>
      <c r="D52" s="213"/>
      <c r="E52" s="246"/>
    </row>
    <row r="53" spans="1:5" x14ac:dyDescent="0.15">
      <c r="A53" s="223">
        <v>28</v>
      </c>
      <c r="B53" s="215" t="s">
        <v>626</v>
      </c>
      <c r="C53" s="257">
        <f>SUM(C19:C52)</f>
        <v>-86.961599849999999</v>
      </c>
      <c r="D53" s="213"/>
      <c r="E53" s="246"/>
    </row>
    <row r="54" spans="1:5" x14ac:dyDescent="0.15">
      <c r="A54" s="223">
        <v>29</v>
      </c>
      <c r="B54" s="215" t="s">
        <v>499</v>
      </c>
      <c r="C54" s="257">
        <f>IF(C53&lt;0,C17+C53,C17-C53)</f>
        <v>3141.7486956300004</v>
      </c>
      <c r="D54" s="213"/>
      <c r="E54" s="246"/>
    </row>
    <row r="55" spans="1:5" ht="10.5" customHeight="1" x14ac:dyDescent="0.15">
      <c r="A55" s="311" t="s">
        <v>627</v>
      </c>
      <c r="B55" s="312"/>
      <c r="C55" s="312"/>
      <c r="D55" s="312"/>
      <c r="E55" s="313"/>
    </row>
    <row r="56" spans="1:5" x14ac:dyDescent="0.15">
      <c r="A56" s="223">
        <v>30</v>
      </c>
      <c r="B56" s="212" t="s">
        <v>581</v>
      </c>
      <c r="C56" s="255">
        <v>349.77549288</v>
      </c>
      <c r="D56" s="213"/>
      <c r="E56" s="246" t="s">
        <v>7</v>
      </c>
    </row>
    <row r="57" spans="1:5" x14ac:dyDescent="0.15">
      <c r="A57" s="223">
        <v>31</v>
      </c>
      <c r="B57" s="212" t="s">
        <v>628</v>
      </c>
      <c r="C57" s="258">
        <v>0</v>
      </c>
      <c r="D57" s="213"/>
      <c r="E57" s="246"/>
    </row>
    <row r="58" spans="1:5" x14ac:dyDescent="0.15">
      <c r="A58" s="223">
        <v>32</v>
      </c>
      <c r="B58" s="212" t="s">
        <v>629</v>
      </c>
      <c r="C58" s="255">
        <v>349.77499999999998</v>
      </c>
      <c r="D58" s="213"/>
      <c r="E58" s="246"/>
    </row>
    <row r="59" spans="1:5" x14ac:dyDescent="0.15">
      <c r="A59" s="223">
        <v>33</v>
      </c>
      <c r="B59" s="212" t="s">
        <v>630</v>
      </c>
      <c r="C59" s="255">
        <v>0</v>
      </c>
      <c r="D59" s="213"/>
      <c r="E59" s="246"/>
    </row>
    <row r="60" spans="1:5" x14ac:dyDescent="0.15">
      <c r="A60" s="223"/>
      <c r="B60" s="212" t="s">
        <v>709</v>
      </c>
      <c r="C60" s="256"/>
      <c r="D60" s="213"/>
      <c r="E60" s="246"/>
    </row>
    <row r="61" spans="1:5" ht="21" x14ac:dyDescent="0.15">
      <c r="A61" s="223">
        <v>34</v>
      </c>
      <c r="B61" s="212" t="s">
        <v>631</v>
      </c>
      <c r="C61" s="255">
        <v>0</v>
      </c>
      <c r="D61" s="213"/>
      <c r="E61" s="246"/>
    </row>
    <row r="62" spans="1:5" x14ac:dyDescent="0.15">
      <c r="A62" s="223">
        <v>35</v>
      </c>
      <c r="B62" s="212" t="s">
        <v>632</v>
      </c>
      <c r="C62" s="256"/>
      <c r="D62" s="213"/>
      <c r="E62" s="246"/>
    </row>
    <row r="63" spans="1:5" x14ac:dyDescent="0.15">
      <c r="A63" s="223">
        <v>36</v>
      </c>
      <c r="B63" s="215" t="s">
        <v>633</v>
      </c>
      <c r="C63" s="257">
        <f>C56+C59+C61</f>
        <v>349.77549288</v>
      </c>
      <c r="D63" s="213"/>
      <c r="E63" s="246"/>
    </row>
    <row r="64" spans="1:5" ht="10.5" customHeight="1" x14ac:dyDescent="0.15">
      <c r="A64" s="311">
        <v>349606.07</v>
      </c>
      <c r="B64" s="312"/>
      <c r="C64" s="312"/>
      <c r="D64" s="312"/>
      <c r="E64" s="313"/>
    </row>
    <row r="65" spans="1:5" ht="21" x14ac:dyDescent="0.15">
      <c r="A65" s="223">
        <v>37</v>
      </c>
      <c r="B65" s="212" t="s">
        <v>634</v>
      </c>
      <c r="C65" s="255">
        <v>0</v>
      </c>
      <c r="D65" s="213"/>
      <c r="E65" s="246"/>
    </row>
    <row r="66" spans="1:5" ht="21" x14ac:dyDescent="0.15">
      <c r="A66" s="223">
        <v>38</v>
      </c>
      <c r="B66" s="212" t="s">
        <v>635</v>
      </c>
      <c r="C66" s="255">
        <v>0</v>
      </c>
      <c r="D66" s="213"/>
      <c r="E66" s="246"/>
    </row>
    <row r="67" spans="1:5" ht="31.5" x14ac:dyDescent="0.15">
      <c r="A67" s="223">
        <v>39</v>
      </c>
      <c r="B67" s="212" t="s">
        <v>636</v>
      </c>
      <c r="C67" s="255">
        <v>0</v>
      </c>
      <c r="D67" s="213"/>
      <c r="E67" s="246"/>
    </row>
    <row r="68" spans="1:5" ht="31.5" x14ac:dyDescent="0.15">
      <c r="A68" s="223">
        <v>40</v>
      </c>
      <c r="B68" s="212" t="s">
        <v>637</v>
      </c>
      <c r="C68" s="255">
        <v>0</v>
      </c>
      <c r="D68" s="213"/>
      <c r="E68" s="246"/>
    </row>
    <row r="69" spans="1:5" x14ac:dyDescent="0.15">
      <c r="A69" s="223">
        <v>41</v>
      </c>
      <c r="B69" s="212" t="s">
        <v>638</v>
      </c>
      <c r="C69" s="255">
        <v>0</v>
      </c>
      <c r="D69" s="213"/>
      <c r="E69" s="246"/>
    </row>
    <row r="70" spans="1:5" ht="21" x14ac:dyDescent="0.15">
      <c r="A70" s="223" t="s">
        <v>639</v>
      </c>
      <c r="B70" s="212" t="s">
        <v>640</v>
      </c>
      <c r="C70" s="258">
        <v>0</v>
      </c>
      <c r="D70" s="213"/>
      <c r="E70" s="246"/>
    </row>
    <row r="71" spans="1:5" ht="10.5" hidden="1" customHeight="1" outlineLevel="1" x14ac:dyDescent="0.15">
      <c r="A71" s="223"/>
      <c r="B71" s="212" t="s">
        <v>710</v>
      </c>
      <c r="C71" s="259">
        <v>0</v>
      </c>
      <c r="D71" s="213"/>
      <c r="E71" s="246"/>
    </row>
    <row r="72" spans="1:5" ht="21" collapsed="1" x14ac:dyDescent="0.15">
      <c r="A72" s="223" t="s">
        <v>641</v>
      </c>
      <c r="B72" s="212" t="s">
        <v>642</v>
      </c>
      <c r="C72" s="256"/>
      <c r="D72" s="213"/>
      <c r="E72" s="246"/>
    </row>
    <row r="73" spans="1:5" ht="10.5" hidden="1" customHeight="1" outlineLevel="1" x14ac:dyDescent="0.15">
      <c r="A73" s="223"/>
      <c r="B73" s="212" t="s">
        <v>710</v>
      </c>
      <c r="C73" s="256"/>
      <c r="D73" s="213"/>
      <c r="E73" s="246"/>
    </row>
    <row r="74" spans="1:5" ht="21" collapsed="1" x14ac:dyDescent="0.15">
      <c r="A74" s="223" t="s">
        <v>643</v>
      </c>
      <c r="B74" s="212" t="s">
        <v>644</v>
      </c>
      <c r="C74" s="256"/>
      <c r="D74" s="213"/>
      <c r="E74" s="246"/>
    </row>
    <row r="75" spans="1:5" ht="10.5" hidden="1" customHeight="1" outlineLevel="1" x14ac:dyDescent="0.15">
      <c r="A75" s="223"/>
      <c r="B75" s="212" t="s">
        <v>711</v>
      </c>
      <c r="C75" s="256"/>
      <c r="D75" s="213"/>
      <c r="E75" s="246"/>
    </row>
    <row r="76" spans="1:5" ht="10.5" hidden="1" customHeight="1" outlineLevel="1" x14ac:dyDescent="0.15">
      <c r="A76" s="223"/>
      <c r="B76" s="212" t="s">
        <v>712</v>
      </c>
      <c r="C76" s="256"/>
      <c r="D76" s="213"/>
      <c r="E76" s="246"/>
    </row>
    <row r="77" spans="1:5" ht="10.5" hidden="1" customHeight="1" outlineLevel="1" x14ac:dyDescent="0.15">
      <c r="A77" s="223"/>
      <c r="B77" s="212" t="s">
        <v>708</v>
      </c>
      <c r="C77" s="256"/>
      <c r="D77" s="213"/>
      <c r="E77" s="246"/>
    </row>
    <row r="78" spans="1:5" collapsed="1" x14ac:dyDescent="0.15">
      <c r="A78" s="223">
        <v>42</v>
      </c>
      <c r="B78" s="212" t="s">
        <v>645</v>
      </c>
      <c r="C78" s="255">
        <v>0</v>
      </c>
      <c r="D78" s="213"/>
      <c r="E78" s="246"/>
    </row>
    <row r="79" spans="1:5" x14ac:dyDescent="0.15">
      <c r="A79" s="223">
        <v>43</v>
      </c>
      <c r="B79" s="215" t="s">
        <v>646</v>
      </c>
      <c r="C79" s="257">
        <f>C65+C66+C67+C68+C69+C78</f>
        <v>0</v>
      </c>
      <c r="D79" s="213"/>
      <c r="E79" s="246"/>
    </row>
    <row r="80" spans="1:5" x14ac:dyDescent="0.15">
      <c r="A80" s="223">
        <v>44</v>
      </c>
      <c r="B80" s="215" t="s">
        <v>500</v>
      </c>
      <c r="C80" s="257">
        <f>C89+C106</f>
        <v>349.89248356999997</v>
      </c>
      <c r="D80" s="213"/>
      <c r="E80" s="246"/>
    </row>
    <row r="81" spans="1:5" x14ac:dyDescent="0.15">
      <c r="A81" s="223">
        <v>45</v>
      </c>
      <c r="B81" s="215" t="s">
        <v>647</v>
      </c>
      <c r="C81" s="257">
        <f>C54+C80</f>
        <v>3491.6411792000004</v>
      </c>
      <c r="D81" s="213"/>
      <c r="E81" s="246"/>
    </row>
    <row r="82" spans="1:5" ht="10.5" customHeight="1" x14ac:dyDescent="0.15">
      <c r="A82" s="311" t="s">
        <v>648</v>
      </c>
      <c r="B82" s="312"/>
      <c r="C82" s="312"/>
      <c r="D82" s="312"/>
      <c r="E82" s="313"/>
    </row>
    <row r="83" spans="1:5" x14ac:dyDescent="0.15">
      <c r="A83" s="223">
        <v>46</v>
      </c>
      <c r="B83" s="212" t="s">
        <v>581</v>
      </c>
      <c r="C83" s="255">
        <v>349.89248356999997</v>
      </c>
      <c r="D83" s="213"/>
      <c r="E83" s="246" t="s">
        <v>8</v>
      </c>
    </row>
    <row r="84" spans="1:5" x14ac:dyDescent="0.15">
      <c r="A84" s="223">
        <v>47</v>
      </c>
      <c r="B84" s="212" t="s">
        <v>649</v>
      </c>
      <c r="C84" s="255">
        <v>0</v>
      </c>
      <c r="D84" s="213"/>
      <c r="E84" s="246"/>
    </row>
    <row r="85" spans="1:5" ht="10.5" hidden="1" customHeight="1" outlineLevel="1" x14ac:dyDescent="0.15">
      <c r="A85" s="223"/>
      <c r="B85" s="212" t="s">
        <v>713</v>
      </c>
      <c r="C85" s="256"/>
      <c r="D85" s="213"/>
      <c r="E85" s="246"/>
    </row>
    <row r="86" spans="1:5" ht="21" collapsed="1" x14ac:dyDescent="0.15">
      <c r="A86" s="223">
        <v>48</v>
      </c>
      <c r="B86" s="212" t="s">
        <v>650</v>
      </c>
      <c r="C86" s="255">
        <v>0</v>
      </c>
      <c r="D86" s="213"/>
      <c r="E86" s="246"/>
    </row>
    <row r="87" spans="1:5" x14ac:dyDescent="0.15">
      <c r="A87" s="223">
        <v>49</v>
      </c>
      <c r="B87" s="212" t="s">
        <v>632</v>
      </c>
      <c r="C87" s="256"/>
      <c r="D87" s="213"/>
      <c r="E87" s="246"/>
    </row>
    <row r="88" spans="1:5" x14ac:dyDescent="0.15">
      <c r="A88" s="223">
        <v>50</v>
      </c>
      <c r="B88" s="212" t="s">
        <v>651</v>
      </c>
      <c r="C88" s="256"/>
      <c r="D88" s="213"/>
      <c r="E88" s="246"/>
    </row>
    <row r="89" spans="1:5" x14ac:dyDescent="0.15">
      <c r="A89" s="223">
        <v>51</v>
      </c>
      <c r="B89" s="215" t="s">
        <v>652</v>
      </c>
      <c r="C89" s="257">
        <f>C83+C84+C86+C88</f>
        <v>349.89248356999997</v>
      </c>
      <c r="D89" s="213"/>
      <c r="E89" s="246"/>
    </row>
    <row r="90" spans="1:5" ht="10.5" customHeight="1" x14ac:dyDescent="0.15">
      <c r="A90" s="311" t="s">
        <v>653</v>
      </c>
      <c r="B90" s="312"/>
      <c r="C90" s="312"/>
      <c r="D90" s="312"/>
      <c r="E90" s="313"/>
    </row>
    <row r="91" spans="1:5" x14ac:dyDescent="0.15">
      <c r="A91" s="223">
        <v>52</v>
      </c>
      <c r="B91" s="212" t="s">
        <v>654</v>
      </c>
      <c r="C91" s="255">
        <v>0</v>
      </c>
      <c r="D91" s="213"/>
      <c r="E91" s="246"/>
    </row>
    <row r="92" spans="1:5" ht="21" x14ac:dyDescent="0.15">
      <c r="A92" s="223">
        <v>53</v>
      </c>
      <c r="B92" s="212" t="s">
        <v>655</v>
      </c>
      <c r="C92" s="255">
        <v>0</v>
      </c>
      <c r="D92" s="213"/>
      <c r="E92" s="246"/>
    </row>
    <row r="93" spans="1:5" ht="31.5" x14ac:dyDescent="0.15">
      <c r="A93" s="223">
        <v>54</v>
      </c>
      <c r="B93" s="212" t="s">
        <v>656</v>
      </c>
      <c r="C93" s="255">
        <v>0</v>
      </c>
      <c r="D93" s="213"/>
      <c r="E93" s="246"/>
    </row>
    <row r="94" spans="1:5" x14ac:dyDescent="0.15">
      <c r="A94" s="223" t="s">
        <v>657</v>
      </c>
      <c r="B94" s="212" t="s">
        <v>658</v>
      </c>
      <c r="C94" s="258">
        <v>0</v>
      </c>
      <c r="D94" s="213"/>
      <c r="E94" s="246"/>
    </row>
    <row r="95" spans="1:5" x14ac:dyDescent="0.15">
      <c r="A95" s="223" t="s">
        <v>659</v>
      </c>
      <c r="B95" s="212" t="s">
        <v>660</v>
      </c>
      <c r="C95" s="258">
        <v>0</v>
      </c>
      <c r="D95" s="213"/>
      <c r="E95" s="246"/>
    </row>
    <row r="96" spans="1:5" ht="31.5" x14ac:dyDescent="0.15">
      <c r="A96" s="223">
        <v>55</v>
      </c>
      <c r="B96" s="212" t="s">
        <v>661</v>
      </c>
      <c r="C96" s="255">
        <v>0</v>
      </c>
      <c r="D96" s="213"/>
      <c r="E96" s="246"/>
    </row>
    <row r="97" spans="1:5" x14ac:dyDescent="0.15">
      <c r="A97" s="223">
        <v>56</v>
      </c>
      <c r="B97" s="212" t="s">
        <v>662</v>
      </c>
      <c r="C97" s="255">
        <v>0</v>
      </c>
      <c r="D97" s="213"/>
      <c r="E97" s="246"/>
    </row>
    <row r="98" spans="1:5" ht="21" x14ac:dyDescent="0.15">
      <c r="A98" s="223" t="s">
        <v>663</v>
      </c>
      <c r="B98" s="212" t="s">
        <v>664</v>
      </c>
      <c r="C98" s="258">
        <v>0</v>
      </c>
      <c r="D98" s="213"/>
      <c r="E98" s="246"/>
    </row>
    <row r="99" spans="1:5" ht="10.5" hidden="1" customHeight="1" outlineLevel="1" x14ac:dyDescent="0.15">
      <c r="A99" s="223"/>
      <c r="B99" s="212" t="s">
        <v>710</v>
      </c>
      <c r="C99" s="260">
        <v>0</v>
      </c>
      <c r="D99" s="213"/>
      <c r="E99" s="246"/>
    </row>
    <row r="100" spans="1:5" ht="21" collapsed="1" x14ac:dyDescent="0.15">
      <c r="A100" s="223" t="s">
        <v>665</v>
      </c>
      <c r="B100" s="212" t="s">
        <v>666</v>
      </c>
      <c r="C100" s="256"/>
      <c r="D100" s="213"/>
      <c r="E100" s="246"/>
    </row>
    <row r="101" spans="1:5" ht="10.5" hidden="1" customHeight="1" outlineLevel="1" x14ac:dyDescent="0.15">
      <c r="A101" s="223"/>
      <c r="B101" s="212" t="s">
        <v>710</v>
      </c>
      <c r="C101" s="256"/>
      <c r="D101" s="213"/>
      <c r="E101" s="246"/>
    </row>
    <row r="102" spans="1:5" ht="21" collapsed="1" x14ac:dyDescent="0.15">
      <c r="A102" s="223" t="s">
        <v>667</v>
      </c>
      <c r="B102" s="212" t="s">
        <v>668</v>
      </c>
      <c r="C102" s="255">
        <v>0</v>
      </c>
      <c r="D102" s="213"/>
      <c r="E102" s="246"/>
    </row>
    <row r="103" spans="1:5" ht="10.5" hidden="1" customHeight="1" outlineLevel="1" x14ac:dyDescent="0.15">
      <c r="A103" s="223"/>
      <c r="B103" s="212" t="s">
        <v>711</v>
      </c>
      <c r="C103" s="214"/>
      <c r="D103" s="213"/>
      <c r="E103" s="246"/>
    </row>
    <row r="104" spans="1:5" ht="10.5" hidden="1" customHeight="1" outlineLevel="1" x14ac:dyDescent="0.15">
      <c r="A104" s="223"/>
      <c r="B104" s="212" t="s">
        <v>714</v>
      </c>
      <c r="C104" s="214"/>
      <c r="D104" s="213"/>
      <c r="E104" s="246"/>
    </row>
    <row r="105" spans="1:5" ht="10.5" hidden="1" customHeight="1" outlineLevel="1" x14ac:dyDescent="0.15">
      <c r="A105" s="223"/>
      <c r="B105" s="212" t="s">
        <v>715</v>
      </c>
      <c r="C105" s="214"/>
      <c r="D105" s="213"/>
      <c r="E105" s="246"/>
    </row>
    <row r="106" spans="1:5" collapsed="1" x14ac:dyDescent="0.15">
      <c r="A106" s="223">
        <v>57</v>
      </c>
      <c r="B106" s="215" t="s">
        <v>669</v>
      </c>
      <c r="C106" s="257">
        <f>C91+C92+C93+C96+C97</f>
        <v>0</v>
      </c>
      <c r="D106" s="213"/>
      <c r="E106" s="246"/>
    </row>
    <row r="107" spans="1:5" x14ac:dyDescent="0.15">
      <c r="A107" s="223">
        <v>58</v>
      </c>
      <c r="B107" s="215" t="s">
        <v>501</v>
      </c>
      <c r="C107" s="216">
        <f>C89+C106</f>
        <v>349.89248356999997</v>
      </c>
      <c r="D107" s="213"/>
      <c r="E107" s="246"/>
    </row>
    <row r="108" spans="1:5" x14ac:dyDescent="0.15">
      <c r="A108" s="223">
        <v>59</v>
      </c>
      <c r="B108" s="215" t="s">
        <v>670</v>
      </c>
      <c r="C108" s="216">
        <f>C81+C107</f>
        <v>3841.5336627700003</v>
      </c>
      <c r="D108" s="213"/>
      <c r="E108" s="246"/>
    </row>
    <row r="109" spans="1:5" x14ac:dyDescent="0.15">
      <c r="A109" s="223" t="s">
        <v>671</v>
      </c>
      <c r="B109" s="212" t="s">
        <v>672</v>
      </c>
      <c r="C109" s="214"/>
      <c r="D109" s="213"/>
      <c r="E109" s="246"/>
    </row>
    <row r="110" spans="1:5" ht="10.5" hidden="1" customHeight="1" outlineLevel="1" x14ac:dyDescent="0.15">
      <c r="A110" s="223"/>
      <c r="B110" s="212" t="s">
        <v>716</v>
      </c>
      <c r="C110" s="214"/>
      <c r="D110" s="213"/>
      <c r="E110" s="246"/>
    </row>
    <row r="111" spans="1:5" ht="10.5" hidden="1" customHeight="1" outlineLevel="1" x14ac:dyDescent="0.15">
      <c r="A111" s="223"/>
      <c r="B111" s="212" t="s">
        <v>717</v>
      </c>
      <c r="C111" s="214"/>
      <c r="D111" s="213"/>
      <c r="E111" s="246"/>
    </row>
    <row r="112" spans="1:5" ht="10.5" hidden="1" customHeight="1" outlineLevel="1" x14ac:dyDescent="0.15">
      <c r="A112" s="223"/>
      <c r="B112" s="212" t="s">
        <v>718</v>
      </c>
      <c r="C112" s="214"/>
      <c r="D112" s="213"/>
      <c r="E112" s="246"/>
    </row>
    <row r="113" spans="1:5" collapsed="1" x14ac:dyDescent="0.15">
      <c r="A113" s="223">
        <v>60</v>
      </c>
      <c r="B113" s="215" t="s">
        <v>11</v>
      </c>
      <c r="C113" s="257">
        <v>17960.030116270002</v>
      </c>
      <c r="D113" s="213"/>
      <c r="E113" s="246"/>
    </row>
    <row r="114" spans="1:5" ht="10.5" customHeight="1" x14ac:dyDescent="0.15">
      <c r="A114" s="311" t="s">
        <v>673</v>
      </c>
      <c r="B114" s="312"/>
      <c r="C114" s="312"/>
      <c r="D114" s="312"/>
      <c r="E114" s="313"/>
    </row>
    <row r="115" spans="1:5" x14ac:dyDescent="0.15">
      <c r="A115" s="223">
        <v>61</v>
      </c>
      <c r="B115" s="212" t="s">
        <v>674</v>
      </c>
      <c r="C115" s="261">
        <f>C54/C113</f>
        <v>0.17493003493261899</v>
      </c>
      <c r="D115" s="213"/>
      <c r="E115" s="246"/>
    </row>
    <row r="116" spans="1:5" x14ac:dyDescent="0.15">
      <c r="A116" s="223">
        <v>62</v>
      </c>
      <c r="B116" s="212" t="s">
        <v>675</v>
      </c>
      <c r="C116" s="261">
        <f>C81/C113</f>
        <v>0.19441176638322674</v>
      </c>
      <c r="D116" s="213"/>
      <c r="E116" s="246"/>
    </row>
    <row r="117" spans="1:5" x14ac:dyDescent="0.15">
      <c r="A117" s="223">
        <v>63</v>
      </c>
      <c r="B117" s="212" t="s">
        <v>676</v>
      </c>
      <c r="C117" s="261">
        <f>C108/C113</f>
        <v>0.21389349783383452</v>
      </c>
      <c r="D117" s="213"/>
      <c r="E117" s="246"/>
    </row>
    <row r="118" spans="1:5" x14ac:dyDescent="0.15">
      <c r="A118" s="223">
        <v>64</v>
      </c>
      <c r="B118" s="212" t="s">
        <v>677</v>
      </c>
      <c r="C118" s="219">
        <v>0.12</v>
      </c>
      <c r="D118" s="213"/>
      <c r="E118" s="246"/>
    </row>
    <row r="119" spans="1:5" x14ac:dyDescent="0.15">
      <c r="A119" s="223">
        <v>65</v>
      </c>
      <c r="B119" s="212" t="s">
        <v>678</v>
      </c>
      <c r="C119" s="218">
        <v>2.5000000000000001E-2</v>
      </c>
      <c r="D119" s="213"/>
      <c r="E119" s="246"/>
    </row>
    <row r="120" spans="1:5" x14ac:dyDescent="0.15">
      <c r="A120" s="223">
        <v>66</v>
      </c>
      <c r="B120" s="212" t="s">
        <v>679</v>
      </c>
      <c r="C120" s="218">
        <v>0.02</v>
      </c>
      <c r="D120" s="213"/>
      <c r="E120" s="185"/>
    </row>
    <row r="121" spans="1:5" x14ac:dyDescent="0.15">
      <c r="A121" s="223">
        <v>67</v>
      </c>
      <c r="B121" s="212" t="s">
        <v>680</v>
      </c>
      <c r="C121" s="218">
        <v>0.03</v>
      </c>
      <c r="D121" s="213"/>
      <c r="E121" s="185"/>
    </row>
    <row r="122" spans="1:5" x14ac:dyDescent="0.15">
      <c r="A122" s="223" t="s">
        <v>681</v>
      </c>
      <c r="B122" s="212" t="s">
        <v>682</v>
      </c>
      <c r="C122" s="218">
        <v>0</v>
      </c>
      <c r="D122" s="213"/>
      <c r="E122" s="185"/>
    </row>
    <row r="123" spans="1:5" x14ac:dyDescent="0.15">
      <c r="A123" s="223">
        <v>68</v>
      </c>
      <c r="B123" s="212" t="s">
        <v>683</v>
      </c>
      <c r="C123" s="261">
        <f>(C54-(C113*4.5%))/C113</f>
        <v>0.12993003493261898</v>
      </c>
      <c r="D123" s="213"/>
      <c r="E123" s="185"/>
    </row>
    <row r="124" spans="1:5" x14ac:dyDescent="0.15">
      <c r="A124" s="223">
        <v>69</v>
      </c>
      <c r="B124" s="212" t="s">
        <v>684</v>
      </c>
      <c r="C124" s="214"/>
      <c r="D124" s="213"/>
      <c r="E124" s="185"/>
    </row>
    <row r="125" spans="1:5" x14ac:dyDescent="0.15">
      <c r="A125" s="223">
        <v>70</v>
      </c>
      <c r="B125" s="212" t="s">
        <v>684</v>
      </c>
      <c r="C125" s="214"/>
      <c r="D125" s="213"/>
      <c r="E125" s="185"/>
    </row>
    <row r="126" spans="1:5" x14ac:dyDescent="0.15">
      <c r="A126" s="223">
        <v>71</v>
      </c>
      <c r="B126" s="212" t="s">
        <v>684</v>
      </c>
      <c r="C126" s="214"/>
      <c r="D126" s="213"/>
      <c r="E126" s="185"/>
    </row>
    <row r="127" spans="1:5" x14ac:dyDescent="0.15">
      <c r="A127" s="311" t="s">
        <v>685</v>
      </c>
      <c r="B127" s="312"/>
      <c r="C127" s="312"/>
      <c r="D127" s="312"/>
      <c r="E127" s="313"/>
    </row>
    <row r="128" spans="1:5" ht="31.5" x14ac:dyDescent="0.15">
      <c r="A128" s="223">
        <v>72</v>
      </c>
      <c r="B128" s="212" t="s">
        <v>686</v>
      </c>
      <c r="C128" s="258">
        <v>207.91</v>
      </c>
      <c r="D128" s="213"/>
      <c r="E128" s="185"/>
    </row>
    <row r="129" spans="1:5" ht="31.5" x14ac:dyDescent="0.15">
      <c r="A129" s="223">
        <v>73</v>
      </c>
      <c r="B129" s="212" t="s">
        <v>687</v>
      </c>
      <c r="C129" s="258">
        <v>235</v>
      </c>
      <c r="D129" s="213"/>
      <c r="E129" s="185"/>
    </row>
    <row r="130" spans="1:5" x14ac:dyDescent="0.15">
      <c r="A130" s="223">
        <v>74</v>
      </c>
      <c r="B130" s="212" t="s">
        <v>595</v>
      </c>
      <c r="C130" s="214"/>
      <c r="D130" s="213"/>
      <c r="E130" s="185"/>
    </row>
    <row r="131" spans="1:5" ht="21" x14ac:dyDescent="0.15">
      <c r="A131" s="223">
        <v>75</v>
      </c>
      <c r="B131" s="212" t="s">
        <v>688</v>
      </c>
      <c r="C131" s="258">
        <v>0</v>
      </c>
      <c r="D131" s="213"/>
      <c r="E131" s="185"/>
    </row>
    <row r="132" spans="1:5" x14ac:dyDescent="0.15">
      <c r="A132" s="311" t="s">
        <v>689</v>
      </c>
      <c r="B132" s="312"/>
      <c r="C132" s="312"/>
      <c r="D132" s="312"/>
      <c r="E132" s="313"/>
    </row>
    <row r="133" spans="1:5" x14ac:dyDescent="0.15">
      <c r="A133" s="223">
        <v>76</v>
      </c>
      <c r="B133" s="212" t="s">
        <v>690</v>
      </c>
      <c r="C133" s="214"/>
      <c r="D133" s="213"/>
      <c r="E133" s="185"/>
    </row>
    <row r="134" spans="1:5" x14ac:dyDescent="0.15">
      <c r="A134" s="223">
        <v>77</v>
      </c>
      <c r="B134" s="212" t="s">
        <v>691</v>
      </c>
      <c r="C134" s="214"/>
      <c r="D134" s="213"/>
      <c r="E134" s="185"/>
    </row>
    <row r="135" spans="1:5" x14ac:dyDescent="0.15">
      <c r="A135" s="223">
        <v>78</v>
      </c>
      <c r="B135" s="212" t="s">
        <v>651</v>
      </c>
      <c r="C135" s="214"/>
      <c r="D135" s="213"/>
      <c r="E135" s="185"/>
    </row>
    <row r="136" spans="1:5" x14ac:dyDescent="0.15">
      <c r="A136" s="223">
        <v>79</v>
      </c>
      <c r="B136" s="212" t="s">
        <v>692</v>
      </c>
      <c r="C136" s="214"/>
      <c r="D136" s="213"/>
      <c r="E136" s="185"/>
    </row>
    <row r="137" spans="1:5" x14ac:dyDescent="0.15">
      <c r="A137" s="311" t="s">
        <v>693</v>
      </c>
      <c r="B137" s="312"/>
      <c r="C137" s="312"/>
      <c r="D137" s="312"/>
      <c r="E137" s="313"/>
    </row>
    <row r="138" spans="1:5" ht="10.5" customHeight="1" x14ac:dyDescent="0.15">
      <c r="A138" s="223">
        <v>80</v>
      </c>
      <c r="B138" s="212" t="s">
        <v>694</v>
      </c>
      <c r="C138" s="214"/>
      <c r="D138" s="213"/>
      <c r="E138" s="185"/>
    </row>
    <row r="139" spans="1:5" x14ac:dyDescent="0.15">
      <c r="A139" s="223">
        <v>81</v>
      </c>
      <c r="B139" s="212" t="s">
        <v>695</v>
      </c>
      <c r="C139" s="214"/>
      <c r="D139" s="213"/>
      <c r="E139" s="185"/>
    </row>
    <row r="140" spans="1:5" x14ac:dyDescent="0.15">
      <c r="A140" s="223">
        <v>82</v>
      </c>
      <c r="B140" s="212" t="s">
        <v>696</v>
      </c>
      <c r="C140" s="214"/>
      <c r="D140" s="213"/>
      <c r="E140" s="185"/>
    </row>
    <row r="141" spans="1:5" x14ac:dyDescent="0.15">
      <c r="A141" s="223">
        <v>83</v>
      </c>
      <c r="B141" s="212" t="s">
        <v>697</v>
      </c>
      <c r="C141" s="214"/>
      <c r="D141" s="213"/>
      <c r="E141" s="185"/>
    </row>
    <row r="142" spans="1:5" x14ac:dyDescent="0.15">
      <c r="A142" s="223">
        <v>84</v>
      </c>
      <c r="B142" s="212" t="s">
        <v>698</v>
      </c>
      <c r="C142" s="214"/>
      <c r="D142" s="213"/>
      <c r="E142" s="185"/>
    </row>
    <row r="143" spans="1:5" x14ac:dyDescent="0.15">
      <c r="A143" s="223">
        <v>85</v>
      </c>
      <c r="B143" s="212" t="s">
        <v>699</v>
      </c>
      <c r="C143" s="214"/>
      <c r="D143" s="213"/>
      <c r="E143" s="185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7"/>
  <sheetViews>
    <sheetView workbookViewId="0">
      <selection activeCell="E1" sqref="E1"/>
    </sheetView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31" t="s">
        <v>401</v>
      </c>
      <c r="B1" s="31" t="s">
        <v>458</v>
      </c>
      <c r="E1" s="179">
        <v>43100</v>
      </c>
    </row>
    <row r="2" spans="1:6" x14ac:dyDescent="0.15">
      <c r="F2" s="173" t="s">
        <v>429</v>
      </c>
    </row>
    <row r="3" spans="1:6" x14ac:dyDescent="0.15">
      <c r="B3" s="147"/>
      <c r="C3" s="150" t="s">
        <v>0</v>
      </c>
      <c r="D3" s="150" t="s">
        <v>1</v>
      </c>
      <c r="E3" s="150" t="s">
        <v>2</v>
      </c>
    </row>
    <row r="4" spans="1:6" x14ac:dyDescent="0.15">
      <c r="B4" s="147"/>
      <c r="C4" s="373" t="s">
        <v>277</v>
      </c>
      <c r="D4" s="373"/>
      <c r="E4" s="373" t="s">
        <v>278</v>
      </c>
    </row>
    <row r="5" spans="1:6" x14ac:dyDescent="0.15">
      <c r="B5" s="149"/>
      <c r="C5" s="150" t="s">
        <v>279</v>
      </c>
      <c r="D5" s="150" t="s">
        <v>280</v>
      </c>
      <c r="E5" s="373"/>
    </row>
    <row r="6" spans="1:6" x14ac:dyDescent="0.15">
      <c r="A6" s="150">
        <v>1</v>
      </c>
      <c r="B6" s="152" t="s">
        <v>281</v>
      </c>
      <c r="C6" s="34"/>
      <c r="D6" s="34"/>
      <c r="E6" s="34"/>
    </row>
    <row r="7" spans="1:6" x14ac:dyDescent="0.15">
      <c r="A7" s="150">
        <v>2</v>
      </c>
      <c r="B7" s="153" t="s">
        <v>282</v>
      </c>
      <c r="C7" s="34"/>
      <c r="D7" s="34"/>
      <c r="E7" s="34"/>
    </row>
    <row r="8" spans="1:6" x14ac:dyDescent="0.15">
      <c r="A8" s="150">
        <v>3</v>
      </c>
      <c r="B8" s="153" t="s">
        <v>283</v>
      </c>
      <c r="C8" s="34"/>
      <c r="D8" s="34"/>
      <c r="E8" s="34"/>
    </row>
    <row r="9" spans="1:6" x14ac:dyDescent="0.15">
      <c r="A9" s="150">
        <v>4</v>
      </c>
      <c r="B9" s="153" t="s">
        <v>284</v>
      </c>
      <c r="C9" s="34"/>
      <c r="D9" s="34"/>
      <c r="E9" s="34"/>
    </row>
    <row r="10" spans="1:6" x14ac:dyDescent="0.15">
      <c r="A10" s="150">
        <v>5</v>
      </c>
      <c r="B10" s="153" t="s">
        <v>285</v>
      </c>
      <c r="C10" s="34"/>
      <c r="D10" s="34"/>
      <c r="E10" s="34"/>
    </row>
    <row r="11" spans="1:6" x14ac:dyDescent="0.15">
      <c r="A11" s="150">
        <v>6</v>
      </c>
      <c r="B11" s="153" t="s">
        <v>286</v>
      </c>
      <c r="C11" s="34"/>
      <c r="D11" s="34"/>
      <c r="E11" s="34"/>
    </row>
    <row r="12" spans="1:6" x14ac:dyDescent="0.15">
      <c r="A12" s="150">
        <v>7</v>
      </c>
      <c r="B12" s="154" t="s">
        <v>287</v>
      </c>
      <c r="C12" s="34"/>
      <c r="D12" s="34"/>
      <c r="E12" s="34"/>
    </row>
    <row r="13" spans="1:6" x14ac:dyDescent="0.15">
      <c r="A13" s="150">
        <v>8</v>
      </c>
      <c r="B13" s="154" t="s">
        <v>288</v>
      </c>
      <c r="C13" s="34"/>
      <c r="D13" s="34"/>
      <c r="E13" s="34"/>
    </row>
    <row r="14" spans="1:6" x14ac:dyDescent="0.15">
      <c r="A14" s="150">
        <v>9</v>
      </c>
      <c r="B14" s="155" t="s">
        <v>289</v>
      </c>
      <c r="C14" s="34"/>
      <c r="D14" s="34"/>
      <c r="E14" s="34"/>
    </row>
    <row r="15" spans="1:6" x14ac:dyDescent="0.15">
      <c r="A15" s="150">
        <v>10</v>
      </c>
      <c r="B15" s="155" t="s">
        <v>290</v>
      </c>
      <c r="C15" s="34"/>
      <c r="D15" s="34"/>
      <c r="E15" s="34"/>
    </row>
    <row r="17" spans="2:2" x14ac:dyDescent="0.15">
      <c r="B17" s="12" t="s">
        <v>291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E50"/>
  <sheetViews>
    <sheetView workbookViewId="0">
      <selection activeCell="D1" sqref="D1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31" t="s">
        <v>402</v>
      </c>
      <c r="B1" s="31" t="s">
        <v>459</v>
      </c>
      <c r="D1" s="179">
        <v>43100</v>
      </c>
    </row>
    <row r="2" spans="1:5" x14ac:dyDescent="0.15">
      <c r="A2" s="31"/>
      <c r="E2" s="173" t="s">
        <v>429</v>
      </c>
    </row>
    <row r="3" spans="1:5" x14ac:dyDescent="0.15">
      <c r="A3" s="146"/>
      <c r="B3" s="147"/>
      <c r="C3" s="150" t="s">
        <v>0</v>
      </c>
      <c r="D3" s="150" t="s">
        <v>1</v>
      </c>
    </row>
    <row r="4" spans="1:5" x14ac:dyDescent="0.15">
      <c r="A4" s="148"/>
      <c r="B4" s="149"/>
      <c r="C4" s="150" t="s">
        <v>292</v>
      </c>
      <c r="D4" s="150" t="s">
        <v>293</v>
      </c>
    </row>
    <row r="5" spans="1:5" x14ac:dyDescent="0.15">
      <c r="A5" s="150">
        <v>1</v>
      </c>
      <c r="B5" s="144" t="s">
        <v>410</v>
      </c>
      <c r="C5" s="156"/>
      <c r="D5" s="144"/>
    </row>
    <row r="6" spans="1:5" x14ac:dyDescent="0.15">
      <c r="A6" s="150">
        <v>2</v>
      </c>
      <c r="B6" s="144" t="s">
        <v>412</v>
      </c>
      <c r="C6" s="144"/>
      <c r="D6" s="144"/>
    </row>
    <row r="7" spans="1:5" x14ac:dyDescent="0.15">
      <c r="A7" s="150">
        <v>3</v>
      </c>
      <c r="B7" s="144" t="s">
        <v>404</v>
      </c>
      <c r="C7" s="144"/>
      <c r="D7" s="144"/>
    </row>
    <row r="8" spans="1:5" x14ac:dyDescent="0.15">
      <c r="A8" s="150">
        <v>4</v>
      </c>
      <c r="B8" s="144" t="s">
        <v>403</v>
      </c>
      <c r="C8" s="144"/>
      <c r="D8" s="144"/>
    </row>
    <row r="9" spans="1:5" x14ac:dyDescent="0.15">
      <c r="A9" s="150">
        <v>5</v>
      </c>
      <c r="B9" s="144" t="s">
        <v>482</v>
      </c>
      <c r="C9" s="144"/>
      <c r="D9" s="144"/>
    </row>
    <row r="10" spans="1:5" x14ac:dyDescent="0.15">
      <c r="A10" s="150">
        <v>6</v>
      </c>
      <c r="B10" s="144" t="s">
        <v>483</v>
      </c>
      <c r="C10" s="144"/>
      <c r="D10" s="144"/>
    </row>
    <row r="11" spans="1:5" x14ac:dyDescent="0.15">
      <c r="A11" s="150">
        <v>7</v>
      </c>
      <c r="B11" s="144" t="s">
        <v>405</v>
      </c>
      <c r="C11" s="144"/>
      <c r="D11" s="156"/>
    </row>
    <row r="12" spans="1:5" x14ac:dyDescent="0.15">
      <c r="A12" s="150">
        <v>8</v>
      </c>
      <c r="B12" s="144" t="s">
        <v>406</v>
      </c>
      <c r="C12" s="144"/>
      <c r="D12" s="144"/>
    </row>
    <row r="13" spans="1:5" x14ac:dyDescent="0.15">
      <c r="A13" s="150">
        <v>9</v>
      </c>
      <c r="B13" s="144" t="s">
        <v>407</v>
      </c>
      <c r="C13" s="144"/>
      <c r="D13" s="144"/>
    </row>
    <row r="14" spans="1:5" x14ac:dyDescent="0.15">
      <c r="A14" s="150">
        <v>10</v>
      </c>
      <c r="B14" s="144" t="s">
        <v>408</v>
      </c>
      <c r="C14" s="156"/>
      <c r="D14" s="144"/>
    </row>
    <row r="15" spans="1:5" x14ac:dyDescent="0.15">
      <c r="A15" s="150">
        <v>11</v>
      </c>
      <c r="B15" s="144" t="s">
        <v>409</v>
      </c>
      <c r="C15" s="156"/>
      <c r="D15" s="144"/>
    </row>
    <row r="16" spans="1:5" x14ac:dyDescent="0.15">
      <c r="A16" s="150">
        <v>12</v>
      </c>
      <c r="B16" s="144" t="s">
        <v>411</v>
      </c>
      <c r="C16" s="144"/>
      <c r="D16" s="144"/>
    </row>
    <row r="17" spans="1:4" x14ac:dyDescent="0.15">
      <c r="A17" s="150">
        <v>13</v>
      </c>
      <c r="B17" s="144" t="s">
        <v>404</v>
      </c>
      <c r="C17" s="144"/>
      <c r="D17" s="144"/>
    </row>
    <row r="18" spans="1:4" x14ac:dyDescent="0.15">
      <c r="A18" s="150">
        <v>14</v>
      </c>
      <c r="B18" s="144" t="s">
        <v>403</v>
      </c>
      <c r="C18" s="144"/>
      <c r="D18" s="144"/>
    </row>
    <row r="19" spans="1:4" x14ac:dyDescent="0.15">
      <c r="A19" s="150">
        <v>15</v>
      </c>
      <c r="B19" s="144" t="s">
        <v>482</v>
      </c>
      <c r="C19" s="144"/>
      <c r="D19" s="144"/>
    </row>
    <row r="20" spans="1:4" x14ac:dyDescent="0.15">
      <c r="A20" s="150">
        <v>16</v>
      </c>
      <c r="B20" s="144" t="s">
        <v>483</v>
      </c>
      <c r="C20" s="144"/>
      <c r="D20" s="144"/>
    </row>
    <row r="21" spans="1:4" x14ac:dyDescent="0.15">
      <c r="A21" s="150">
        <v>17</v>
      </c>
      <c r="B21" s="144" t="s">
        <v>405</v>
      </c>
      <c r="C21" s="144"/>
      <c r="D21" s="156"/>
    </row>
    <row r="22" spans="1:4" x14ac:dyDescent="0.15">
      <c r="A22" s="150">
        <v>18</v>
      </c>
      <c r="B22" s="144" t="s">
        <v>406</v>
      </c>
      <c r="C22" s="144"/>
      <c r="D22" s="144"/>
    </row>
    <row r="23" spans="1:4" x14ac:dyDescent="0.15">
      <c r="A23" s="150">
        <v>19</v>
      </c>
      <c r="B23" s="144" t="s">
        <v>407</v>
      </c>
      <c r="C23" s="144"/>
      <c r="D23" s="144"/>
    </row>
    <row r="24" spans="1:4" x14ac:dyDescent="0.15">
      <c r="A24" s="150">
        <v>20</v>
      </c>
      <c r="B24" s="144" t="s">
        <v>480</v>
      </c>
      <c r="C24" s="144"/>
      <c r="D24" s="144"/>
    </row>
    <row r="26" spans="1:4" x14ac:dyDescent="0.15">
      <c r="A26" s="146"/>
      <c r="B26" s="146" t="s">
        <v>461</v>
      </c>
    </row>
    <row r="27" spans="1:4" x14ac:dyDescent="0.15">
      <c r="A27" s="146"/>
      <c r="B27" s="146"/>
    </row>
    <row r="28" spans="1:4" x14ac:dyDescent="0.15">
      <c r="A28" s="146"/>
      <c r="B28" s="146"/>
    </row>
    <row r="29" spans="1:4" x14ac:dyDescent="0.15">
      <c r="A29" s="146"/>
      <c r="B29" s="146"/>
    </row>
    <row r="30" spans="1:4" x14ac:dyDescent="0.15">
      <c r="A30" s="146"/>
      <c r="B30" s="146"/>
    </row>
    <row r="31" spans="1:4" x14ac:dyDescent="0.15">
      <c r="A31" s="146"/>
      <c r="B31" s="146"/>
    </row>
    <row r="32" spans="1:4" x14ac:dyDescent="0.15">
      <c r="A32" s="146"/>
      <c r="B32" s="146"/>
    </row>
    <row r="33" spans="1:2" x14ac:dyDescent="0.15">
      <c r="A33" s="146"/>
      <c r="B33" s="146"/>
    </row>
    <row r="34" spans="1:2" x14ac:dyDescent="0.15">
      <c r="A34" s="146"/>
      <c r="B34" s="146"/>
    </row>
    <row r="35" spans="1:2" x14ac:dyDescent="0.15">
      <c r="A35" s="146"/>
      <c r="B35" s="146"/>
    </row>
    <row r="36" spans="1:2" x14ac:dyDescent="0.15">
      <c r="A36" s="146"/>
      <c r="B36" s="146"/>
    </row>
    <row r="37" spans="1:2" x14ac:dyDescent="0.15">
      <c r="A37" s="146"/>
      <c r="B37" s="146"/>
    </row>
    <row r="38" spans="1:2" x14ac:dyDescent="0.15">
      <c r="A38" s="146"/>
      <c r="B38" s="146"/>
    </row>
    <row r="39" spans="1:2" x14ac:dyDescent="0.15">
      <c r="A39" s="146"/>
      <c r="B39" s="146"/>
    </row>
    <row r="40" spans="1:2" x14ac:dyDescent="0.15">
      <c r="A40" s="146"/>
      <c r="B40" s="146"/>
    </row>
    <row r="41" spans="1:2" x14ac:dyDescent="0.15">
      <c r="A41" s="146"/>
      <c r="B41" s="146"/>
    </row>
    <row r="42" spans="1:2" x14ac:dyDescent="0.15">
      <c r="A42" s="146"/>
      <c r="B42" s="146"/>
    </row>
    <row r="43" spans="1:2" x14ac:dyDescent="0.15">
      <c r="A43" s="146"/>
      <c r="B43" s="146"/>
    </row>
    <row r="44" spans="1:2" x14ac:dyDescent="0.15">
      <c r="A44" s="146"/>
      <c r="B44" s="146"/>
    </row>
    <row r="45" spans="1:2" x14ac:dyDescent="0.15">
      <c r="A45" s="146"/>
      <c r="B45" s="146"/>
    </row>
    <row r="46" spans="1:2" x14ac:dyDescent="0.15">
      <c r="A46" s="146"/>
      <c r="B46" s="146"/>
    </row>
    <row r="47" spans="1:2" x14ac:dyDescent="0.15">
      <c r="A47" s="146"/>
      <c r="B47" s="146"/>
    </row>
    <row r="48" spans="1:2" x14ac:dyDescent="0.15">
      <c r="A48" s="146"/>
      <c r="B48" s="146"/>
    </row>
    <row r="49" spans="1:2" x14ac:dyDescent="0.15">
      <c r="A49" s="146"/>
      <c r="B49" s="146"/>
    </row>
    <row r="50" spans="1:2" x14ac:dyDescent="0.15">
      <c r="A50" s="146"/>
      <c r="B50" s="146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19"/>
  <sheetViews>
    <sheetView workbookViewId="0">
      <selection activeCell="B19" sqref="B19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31" t="s">
        <v>413</v>
      </c>
      <c r="B1" s="31" t="s">
        <v>746</v>
      </c>
    </row>
    <row r="2" spans="1:11" x14ac:dyDescent="0.15">
      <c r="A2" s="31"/>
      <c r="K2" s="173" t="s">
        <v>429</v>
      </c>
    </row>
    <row r="3" spans="1:11" x14ac:dyDescent="0.15">
      <c r="C3" s="179">
        <v>43100</v>
      </c>
    </row>
    <row r="4" spans="1:11" x14ac:dyDescent="0.15">
      <c r="C4" s="157" t="s">
        <v>0</v>
      </c>
      <c r="D4" s="158" t="s">
        <v>1</v>
      </c>
      <c r="E4" s="159" t="s">
        <v>2</v>
      </c>
      <c r="F4" s="157" t="s">
        <v>6</v>
      </c>
      <c r="G4" s="158" t="s">
        <v>7</v>
      </c>
      <c r="H4" s="159" t="s">
        <v>8</v>
      </c>
      <c r="I4" s="158" t="s">
        <v>200</v>
      </c>
      <c r="J4" s="158" t="s">
        <v>201</v>
      </c>
      <c r="K4" s="159" t="s">
        <v>202</v>
      </c>
    </row>
    <row r="5" spans="1:11" x14ac:dyDescent="0.15">
      <c r="C5" s="374" t="s">
        <v>294</v>
      </c>
      <c r="D5" s="375"/>
      <c r="E5" s="376"/>
      <c r="F5" s="374" t="s">
        <v>295</v>
      </c>
      <c r="G5" s="375"/>
      <c r="H5" s="376"/>
      <c r="I5" s="374" t="s">
        <v>296</v>
      </c>
      <c r="J5" s="375"/>
      <c r="K5" s="376"/>
    </row>
    <row r="6" spans="1:11" x14ac:dyDescent="0.15">
      <c r="A6" s="148"/>
      <c r="B6" s="148"/>
      <c r="C6" s="157" t="s">
        <v>297</v>
      </c>
      <c r="D6" s="158" t="s">
        <v>298</v>
      </c>
      <c r="E6" s="159" t="s">
        <v>299</v>
      </c>
      <c r="F6" s="157" t="s">
        <v>297</v>
      </c>
      <c r="G6" s="158" t="s">
        <v>298</v>
      </c>
      <c r="H6" s="159" t="s">
        <v>299</v>
      </c>
      <c r="I6" s="158" t="s">
        <v>297</v>
      </c>
      <c r="J6" s="158" t="s">
        <v>298</v>
      </c>
      <c r="K6" s="159" t="s">
        <v>299</v>
      </c>
    </row>
    <row r="7" spans="1:11" x14ac:dyDescent="0.15">
      <c r="A7" s="59">
        <v>1</v>
      </c>
      <c r="B7" s="160" t="s">
        <v>415</v>
      </c>
      <c r="C7" s="57"/>
      <c r="D7" s="57"/>
      <c r="E7" s="57"/>
      <c r="F7" s="57"/>
      <c r="G7" s="57"/>
      <c r="H7" s="57"/>
      <c r="I7" s="57"/>
      <c r="J7" s="187"/>
      <c r="K7" s="57"/>
    </row>
    <row r="8" spans="1:11" x14ac:dyDescent="0.15">
      <c r="A8" s="150">
        <v>2</v>
      </c>
      <c r="B8" s="144" t="s">
        <v>300</v>
      </c>
      <c r="C8" s="144"/>
      <c r="D8" s="144"/>
      <c r="E8" s="144"/>
      <c r="F8" s="144"/>
      <c r="G8" s="144"/>
      <c r="H8" s="144"/>
      <c r="I8" s="144"/>
      <c r="J8" s="151"/>
      <c r="K8" s="144"/>
    </row>
    <row r="9" spans="1:11" x14ac:dyDescent="0.15">
      <c r="A9" s="150">
        <v>3</v>
      </c>
      <c r="B9" s="144" t="s">
        <v>301</v>
      </c>
      <c r="C9" s="144"/>
      <c r="D9" s="144"/>
      <c r="E9" s="144"/>
      <c r="F9" s="144"/>
      <c r="G9" s="144"/>
      <c r="H9" s="144"/>
      <c r="I9" s="144"/>
      <c r="J9" s="151"/>
      <c r="K9" s="144"/>
    </row>
    <row r="10" spans="1:11" x14ac:dyDescent="0.15">
      <c r="A10" s="150">
        <v>4</v>
      </c>
      <c r="B10" s="144" t="s">
        <v>302</v>
      </c>
      <c r="C10" s="144"/>
      <c r="D10" s="144"/>
      <c r="E10" s="144"/>
      <c r="F10" s="144"/>
      <c r="G10" s="144"/>
      <c r="H10" s="144"/>
      <c r="I10" s="144"/>
      <c r="J10" s="151"/>
      <c r="K10" s="144"/>
    </row>
    <row r="11" spans="1:11" x14ac:dyDescent="0.15">
      <c r="A11" s="150">
        <v>5</v>
      </c>
      <c r="B11" s="144" t="s">
        <v>303</v>
      </c>
      <c r="C11" s="144"/>
      <c r="D11" s="144"/>
      <c r="E11" s="144"/>
      <c r="F11" s="144"/>
      <c r="G11" s="144"/>
      <c r="H11" s="144"/>
      <c r="I11" s="144"/>
      <c r="J11" s="151"/>
      <c r="K11" s="144"/>
    </row>
    <row r="12" spans="1:11" x14ac:dyDescent="0.15">
      <c r="A12" s="161">
        <v>6</v>
      </c>
      <c r="B12" s="162" t="s">
        <v>414</v>
      </c>
      <c r="C12" s="152"/>
      <c r="D12" s="152"/>
      <c r="E12" s="152"/>
      <c r="F12" s="152"/>
      <c r="G12" s="152"/>
      <c r="H12" s="152"/>
      <c r="I12" s="152"/>
      <c r="J12" s="151"/>
      <c r="K12" s="151"/>
    </row>
    <row r="13" spans="1:11" x14ac:dyDescent="0.15">
      <c r="A13" s="150">
        <v>7</v>
      </c>
      <c r="B13" s="144" t="s">
        <v>304</v>
      </c>
      <c r="C13" s="144"/>
      <c r="D13" s="144"/>
      <c r="E13" s="144"/>
      <c r="F13" s="144"/>
      <c r="G13" s="144"/>
      <c r="H13" s="144"/>
      <c r="I13" s="144"/>
      <c r="J13" s="151"/>
      <c r="K13" s="144"/>
    </row>
    <row r="14" spans="1:11" x14ac:dyDescent="0.15">
      <c r="A14" s="150">
        <v>8</v>
      </c>
      <c r="B14" s="144" t="s">
        <v>305</v>
      </c>
      <c r="C14" s="144"/>
      <c r="D14" s="144"/>
      <c r="E14" s="144"/>
      <c r="F14" s="144"/>
      <c r="G14" s="144"/>
      <c r="H14" s="144"/>
      <c r="I14" s="144"/>
      <c r="J14" s="151"/>
      <c r="K14" s="144"/>
    </row>
    <row r="15" spans="1:11" x14ac:dyDescent="0.15">
      <c r="A15" s="150">
        <v>9</v>
      </c>
      <c r="B15" s="144" t="s">
        <v>306</v>
      </c>
      <c r="C15" s="144"/>
      <c r="D15" s="144"/>
      <c r="E15" s="144"/>
      <c r="F15" s="144"/>
      <c r="G15" s="144"/>
      <c r="H15" s="144"/>
      <c r="I15" s="144"/>
      <c r="J15" s="151"/>
      <c r="K15" s="144"/>
    </row>
    <row r="16" spans="1:11" x14ac:dyDescent="0.15">
      <c r="A16" s="150">
        <v>10</v>
      </c>
      <c r="B16" s="144" t="s">
        <v>307</v>
      </c>
      <c r="C16" s="144"/>
      <c r="D16" s="144"/>
      <c r="E16" s="144"/>
      <c r="F16" s="144"/>
      <c r="G16" s="144"/>
      <c r="H16" s="144"/>
      <c r="I16" s="144"/>
      <c r="J16" s="151"/>
      <c r="K16" s="151"/>
    </row>
    <row r="17" spans="1:11" x14ac:dyDescent="0.15">
      <c r="A17" s="150">
        <v>11</v>
      </c>
      <c r="B17" s="144" t="s">
        <v>303</v>
      </c>
      <c r="C17" s="144"/>
      <c r="D17" s="144"/>
      <c r="E17" s="144"/>
      <c r="F17" s="144"/>
      <c r="G17" s="144"/>
      <c r="H17" s="144"/>
      <c r="I17" s="144"/>
      <c r="J17" s="151"/>
      <c r="K17" s="144"/>
    </row>
    <row r="18" spans="1:11" x14ac:dyDescent="0.15">
      <c r="J18" s="189">
        <f>+J7+J16</f>
        <v>0</v>
      </c>
    </row>
    <row r="19" spans="1:11" x14ac:dyDescent="0.15">
      <c r="B19" s="12" t="s">
        <v>776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20"/>
  <sheetViews>
    <sheetView workbookViewId="0">
      <selection activeCell="J1" sqref="J1:K1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ht="12" customHeight="1" x14ac:dyDescent="0.15">
      <c r="A1" s="31" t="s">
        <v>416</v>
      </c>
      <c r="B1" s="31" t="s">
        <v>747</v>
      </c>
      <c r="J1" s="377">
        <v>43100</v>
      </c>
      <c r="K1" s="377"/>
    </row>
    <row r="2" spans="1:11" x14ac:dyDescent="0.15">
      <c r="K2" s="173" t="s">
        <v>429</v>
      </c>
    </row>
    <row r="4" spans="1:11" x14ac:dyDescent="0.15">
      <c r="C4" s="157" t="s">
        <v>0</v>
      </c>
      <c r="D4" s="158" t="s">
        <v>1</v>
      </c>
      <c r="E4" s="159" t="s">
        <v>2</v>
      </c>
      <c r="F4" s="157" t="s">
        <v>6</v>
      </c>
      <c r="G4" s="158" t="s">
        <v>7</v>
      </c>
      <c r="H4" s="159" t="s">
        <v>8</v>
      </c>
      <c r="I4" s="158" t="s">
        <v>200</v>
      </c>
      <c r="J4" s="158" t="s">
        <v>201</v>
      </c>
      <c r="K4" s="159" t="s">
        <v>202</v>
      </c>
    </row>
    <row r="5" spans="1:11" x14ac:dyDescent="0.15">
      <c r="C5" s="374" t="s">
        <v>294</v>
      </c>
      <c r="D5" s="375"/>
      <c r="E5" s="376"/>
      <c r="F5" s="374" t="s">
        <v>295</v>
      </c>
      <c r="G5" s="375"/>
      <c r="H5" s="376"/>
      <c r="I5" s="374" t="s">
        <v>296</v>
      </c>
      <c r="J5" s="375"/>
      <c r="K5" s="376"/>
    </row>
    <row r="6" spans="1:11" x14ac:dyDescent="0.15">
      <c r="A6" s="148"/>
      <c r="B6" s="148"/>
      <c r="C6" s="157" t="s">
        <v>297</v>
      </c>
      <c r="D6" s="158" t="s">
        <v>298</v>
      </c>
      <c r="E6" s="159" t="s">
        <v>299</v>
      </c>
      <c r="F6" s="157" t="s">
        <v>297</v>
      </c>
      <c r="G6" s="158" t="s">
        <v>298</v>
      </c>
      <c r="H6" s="159" t="s">
        <v>299</v>
      </c>
      <c r="I6" s="158" t="s">
        <v>297</v>
      </c>
      <c r="J6" s="158" t="s">
        <v>298</v>
      </c>
      <c r="K6" s="159" t="s">
        <v>299</v>
      </c>
    </row>
    <row r="7" spans="1:11" x14ac:dyDescent="0.15">
      <c r="A7" s="59">
        <v>1</v>
      </c>
      <c r="B7" s="160" t="s">
        <v>415</v>
      </c>
      <c r="C7" s="57"/>
      <c r="D7" s="57"/>
      <c r="E7" s="57"/>
      <c r="F7" s="57"/>
      <c r="G7" s="57"/>
      <c r="H7" s="57"/>
      <c r="I7" s="57"/>
      <c r="J7" s="57"/>
      <c r="K7" s="57"/>
    </row>
    <row r="8" spans="1:11" x14ac:dyDescent="0.15">
      <c r="A8" s="150">
        <v>2</v>
      </c>
      <c r="B8" s="144" t="s">
        <v>300</v>
      </c>
      <c r="C8" s="144"/>
      <c r="D8" s="144"/>
      <c r="E8" s="144"/>
      <c r="F8" s="144"/>
      <c r="G8" s="144"/>
      <c r="H8" s="144"/>
      <c r="I8" s="144"/>
      <c r="J8" s="144"/>
      <c r="K8" s="144"/>
    </row>
    <row r="9" spans="1:11" x14ac:dyDescent="0.15">
      <c r="A9" s="150">
        <v>3</v>
      </c>
      <c r="B9" s="144" t="s">
        <v>301</v>
      </c>
      <c r="C9" s="144"/>
      <c r="D9" s="144"/>
      <c r="E9" s="144"/>
      <c r="F9" s="144"/>
      <c r="G9" s="144"/>
      <c r="H9" s="144"/>
      <c r="I9" s="144"/>
      <c r="J9" s="144"/>
      <c r="K9" s="144"/>
    </row>
    <row r="10" spans="1:11" x14ac:dyDescent="0.15">
      <c r="A10" s="150">
        <v>4</v>
      </c>
      <c r="B10" s="144" t="s">
        <v>302</v>
      </c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x14ac:dyDescent="0.15">
      <c r="A11" s="150">
        <v>5</v>
      </c>
      <c r="B11" s="144" t="s">
        <v>303</v>
      </c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1" x14ac:dyDescent="0.15">
      <c r="A12" s="161">
        <v>6</v>
      </c>
      <c r="B12" s="162" t="s">
        <v>414</v>
      </c>
      <c r="C12" s="152"/>
      <c r="D12" s="152"/>
      <c r="E12" s="152"/>
      <c r="F12" s="152"/>
      <c r="G12" s="152"/>
      <c r="H12" s="152"/>
      <c r="I12" s="152"/>
      <c r="J12" s="152"/>
      <c r="K12" s="152"/>
    </row>
    <row r="13" spans="1:11" x14ac:dyDescent="0.15">
      <c r="A13" s="150">
        <v>7</v>
      </c>
      <c r="B13" s="144" t="s">
        <v>304</v>
      </c>
      <c r="C13" s="144"/>
      <c r="D13" s="144"/>
      <c r="E13" s="144"/>
      <c r="F13" s="144"/>
      <c r="G13" s="144"/>
      <c r="H13" s="144"/>
      <c r="I13" s="144"/>
      <c r="J13" s="144"/>
      <c r="K13" s="144"/>
    </row>
    <row r="14" spans="1:11" x14ac:dyDescent="0.15">
      <c r="A14" s="150">
        <v>8</v>
      </c>
      <c r="B14" s="144" t="s">
        <v>305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1:11" x14ac:dyDescent="0.15">
      <c r="A15" s="150">
        <v>9</v>
      </c>
      <c r="B15" s="144" t="s">
        <v>306</v>
      </c>
      <c r="C15" s="144"/>
      <c r="D15" s="144"/>
      <c r="E15" s="144"/>
      <c r="F15" s="144"/>
      <c r="G15" s="144"/>
      <c r="H15" s="144"/>
      <c r="I15" s="144"/>
      <c r="J15" s="144"/>
      <c r="K15" s="144"/>
    </row>
    <row r="16" spans="1:11" x14ac:dyDescent="0.15">
      <c r="A16" s="150">
        <v>10</v>
      </c>
      <c r="B16" s="144" t="s">
        <v>307</v>
      </c>
      <c r="C16" s="144"/>
      <c r="D16" s="144"/>
      <c r="E16" s="144"/>
      <c r="F16" s="144"/>
      <c r="G16" s="144"/>
      <c r="H16" s="144"/>
      <c r="I16" s="144"/>
      <c r="J16" s="144"/>
      <c r="K16" s="144"/>
    </row>
    <row r="17" spans="1:11" x14ac:dyDescent="0.15">
      <c r="A17" s="150">
        <v>11</v>
      </c>
      <c r="B17" s="144" t="s">
        <v>303</v>
      </c>
      <c r="C17" s="144"/>
      <c r="D17" s="144"/>
      <c r="E17" s="144"/>
      <c r="F17" s="144"/>
      <c r="G17" s="144"/>
      <c r="H17" s="144"/>
      <c r="I17" s="144"/>
      <c r="J17" s="144"/>
      <c r="K17" s="144"/>
    </row>
    <row r="19" spans="1:11" x14ac:dyDescent="0.15">
      <c r="B19" s="12" t="s">
        <v>430</v>
      </c>
    </row>
    <row r="20" spans="1:11" x14ac:dyDescent="0.15">
      <c r="B20" s="12" t="s">
        <v>431</v>
      </c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S23"/>
  <sheetViews>
    <sheetView workbookViewId="0">
      <selection activeCell="B1" sqref="B1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9" width="8.5" style="12" customWidth="1"/>
    <col min="20" max="16384" width="12" style="12"/>
  </cols>
  <sheetData>
    <row r="1" spans="1:19" x14ac:dyDescent="0.15">
      <c r="A1" s="31" t="s">
        <v>417</v>
      </c>
      <c r="B1" s="31" t="s">
        <v>748</v>
      </c>
    </row>
    <row r="2" spans="1:19" x14ac:dyDescent="0.15">
      <c r="M2" s="173" t="s">
        <v>429</v>
      </c>
    </row>
    <row r="3" spans="1:19" x14ac:dyDescent="0.15">
      <c r="A3" s="31"/>
    </row>
    <row r="4" spans="1:19" x14ac:dyDescent="0.15">
      <c r="A4" s="146"/>
      <c r="B4" s="147"/>
      <c r="C4" s="150" t="s">
        <v>0</v>
      </c>
      <c r="D4" s="150" t="s">
        <v>1</v>
      </c>
      <c r="E4" s="150" t="s">
        <v>2</v>
      </c>
      <c r="F4" s="150" t="s">
        <v>5</v>
      </c>
      <c r="G4" s="150" t="s">
        <v>6</v>
      </c>
      <c r="H4" s="150" t="s">
        <v>7</v>
      </c>
      <c r="I4" s="150" t="s">
        <v>8</v>
      </c>
      <c r="J4" s="150" t="s">
        <v>199</v>
      </c>
      <c r="K4" s="150" t="s">
        <v>200</v>
      </c>
      <c r="L4" s="150" t="s">
        <v>201</v>
      </c>
      <c r="M4" s="150" t="s">
        <v>202</v>
      </c>
      <c r="N4" s="150" t="s">
        <v>203</v>
      </c>
      <c r="O4" s="150" t="s">
        <v>204</v>
      </c>
      <c r="P4" s="150" t="s">
        <v>308</v>
      </c>
      <c r="Q4" s="150" t="s">
        <v>309</v>
      </c>
      <c r="R4" s="150" t="s">
        <v>310</v>
      </c>
      <c r="S4" s="150" t="s">
        <v>311</v>
      </c>
    </row>
    <row r="5" spans="1:19" x14ac:dyDescent="0.15">
      <c r="A5" s="146"/>
      <c r="B5" s="147"/>
      <c r="C5" s="373" t="s">
        <v>312</v>
      </c>
      <c r="D5" s="373"/>
      <c r="E5" s="373"/>
      <c r="F5" s="373"/>
      <c r="G5" s="373"/>
      <c r="H5" s="373" t="s">
        <v>313</v>
      </c>
      <c r="I5" s="373"/>
      <c r="J5" s="373"/>
      <c r="K5" s="373"/>
      <c r="L5" s="373" t="s">
        <v>314</v>
      </c>
      <c r="M5" s="373"/>
      <c r="N5" s="373"/>
      <c r="O5" s="373"/>
      <c r="P5" s="373" t="s">
        <v>315</v>
      </c>
      <c r="Q5" s="373"/>
      <c r="R5" s="373"/>
      <c r="S5" s="373"/>
    </row>
    <row r="6" spans="1:19" ht="21" x14ac:dyDescent="0.15">
      <c r="A6" s="148"/>
      <c r="B6" s="149"/>
      <c r="C6" s="165" t="s">
        <v>316</v>
      </c>
      <c r="D6" s="165" t="s">
        <v>317</v>
      </c>
      <c r="E6" s="165" t="s">
        <v>318</v>
      </c>
      <c r="F6" s="165" t="s">
        <v>319</v>
      </c>
      <c r="G6" s="166">
        <v>12.5</v>
      </c>
      <c r="H6" s="165" t="s">
        <v>320</v>
      </c>
      <c r="I6" s="165" t="s">
        <v>321</v>
      </c>
      <c r="J6" s="165" t="s">
        <v>322</v>
      </c>
      <c r="K6" s="166">
        <v>12.5</v>
      </c>
      <c r="L6" s="165" t="s">
        <v>320</v>
      </c>
      <c r="M6" s="165" t="s">
        <v>321</v>
      </c>
      <c r="N6" s="165" t="s">
        <v>322</v>
      </c>
      <c r="O6" s="166">
        <v>12.5</v>
      </c>
      <c r="P6" s="165" t="s">
        <v>320</v>
      </c>
      <c r="Q6" s="165" t="s">
        <v>321</v>
      </c>
      <c r="R6" s="165" t="s">
        <v>322</v>
      </c>
      <c r="S6" s="166">
        <v>12.5</v>
      </c>
    </row>
    <row r="7" spans="1:19" x14ac:dyDescent="0.15">
      <c r="A7" s="150">
        <v>1</v>
      </c>
      <c r="B7" s="152" t="s">
        <v>323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</row>
    <row r="8" spans="1:19" x14ac:dyDescent="0.15">
      <c r="A8" s="150">
        <v>2</v>
      </c>
      <c r="B8" s="152" t="s">
        <v>324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</row>
    <row r="9" spans="1:19" x14ac:dyDescent="0.15">
      <c r="A9" s="150">
        <v>3</v>
      </c>
      <c r="B9" s="163" t="s">
        <v>325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</row>
    <row r="10" spans="1:19" x14ac:dyDescent="0.15">
      <c r="A10" s="150">
        <v>4</v>
      </c>
      <c r="B10" s="164" t="s">
        <v>326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</row>
    <row r="11" spans="1:19" x14ac:dyDescent="0.15">
      <c r="A11" s="150">
        <v>5</v>
      </c>
      <c r="B11" s="153" t="s">
        <v>327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</row>
    <row r="12" spans="1:19" x14ac:dyDescent="0.15">
      <c r="A12" s="150">
        <v>6</v>
      </c>
      <c r="B12" s="163" t="s">
        <v>328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</row>
    <row r="13" spans="1:19" x14ac:dyDescent="0.15">
      <c r="A13" s="150">
        <v>7</v>
      </c>
      <c r="B13" s="153" t="s">
        <v>329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</row>
    <row r="14" spans="1:19" x14ac:dyDescent="0.15">
      <c r="A14" s="150">
        <v>8</v>
      </c>
      <c r="B14" s="153" t="s">
        <v>330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</row>
    <row r="15" spans="1:19" x14ac:dyDescent="0.15">
      <c r="A15" s="150">
        <v>9</v>
      </c>
      <c r="B15" s="154" t="s">
        <v>331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</row>
    <row r="16" spans="1:19" x14ac:dyDescent="0.15">
      <c r="A16" s="150">
        <v>10</v>
      </c>
      <c r="B16" s="163" t="s">
        <v>325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s="146" customFormat="1" x14ac:dyDescent="0.15">
      <c r="A17" s="150">
        <v>11</v>
      </c>
      <c r="B17" s="164" t="s">
        <v>326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x14ac:dyDescent="0.15">
      <c r="A18" s="150">
        <v>12</v>
      </c>
      <c r="B18" s="153" t="s">
        <v>327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x14ac:dyDescent="0.15">
      <c r="A19" s="150">
        <v>13</v>
      </c>
      <c r="B19" s="163" t="s">
        <v>328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x14ac:dyDescent="0.15">
      <c r="A20" s="150">
        <v>14</v>
      </c>
      <c r="B20" s="153" t="s">
        <v>329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x14ac:dyDescent="0.15">
      <c r="A21" s="150">
        <v>15</v>
      </c>
      <c r="B21" s="153" t="s">
        <v>330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3" spans="1:19" x14ac:dyDescent="0.15">
      <c r="B23" s="190" t="s">
        <v>481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S23"/>
  <sheetViews>
    <sheetView workbookViewId="0">
      <selection activeCell="D10" sqref="D10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ht="12" customHeight="1" x14ac:dyDescent="0.15">
      <c r="A1" s="31" t="s">
        <v>418</v>
      </c>
      <c r="B1" s="31" t="s">
        <v>749</v>
      </c>
      <c r="R1" s="377">
        <v>43100</v>
      </c>
      <c r="S1" s="377"/>
    </row>
    <row r="2" spans="1:19" x14ac:dyDescent="0.15">
      <c r="A2" s="31"/>
      <c r="M2" s="173" t="s">
        <v>429</v>
      </c>
    </row>
    <row r="3" spans="1:19" x14ac:dyDescent="0.15">
      <c r="A3" s="31"/>
    </row>
    <row r="4" spans="1:19" x14ac:dyDescent="0.15">
      <c r="A4" s="146"/>
      <c r="B4" s="147"/>
      <c r="C4" s="150" t="s">
        <v>0</v>
      </c>
      <c r="D4" s="150" t="s">
        <v>1</v>
      </c>
      <c r="E4" s="150" t="s">
        <v>2</v>
      </c>
      <c r="F4" s="150" t="s">
        <v>5</v>
      </c>
      <c r="G4" s="150" t="s">
        <v>6</v>
      </c>
      <c r="H4" s="150" t="s">
        <v>7</v>
      </c>
      <c r="I4" s="150" t="s">
        <v>8</v>
      </c>
      <c r="J4" s="150" t="s">
        <v>199</v>
      </c>
      <c r="K4" s="150" t="s">
        <v>200</v>
      </c>
      <c r="L4" s="150" t="s">
        <v>201</v>
      </c>
      <c r="M4" s="150" t="s">
        <v>202</v>
      </c>
      <c r="N4" s="150" t="s">
        <v>203</v>
      </c>
      <c r="O4" s="150" t="s">
        <v>204</v>
      </c>
      <c r="P4" s="150" t="s">
        <v>308</v>
      </c>
      <c r="Q4" s="150" t="s">
        <v>309</v>
      </c>
      <c r="R4" s="150" t="s">
        <v>310</v>
      </c>
      <c r="S4" s="150" t="s">
        <v>311</v>
      </c>
    </row>
    <row r="5" spans="1:19" x14ac:dyDescent="0.15">
      <c r="A5" s="146"/>
      <c r="B5" s="147"/>
      <c r="C5" s="373" t="s">
        <v>312</v>
      </c>
      <c r="D5" s="373"/>
      <c r="E5" s="373"/>
      <c r="F5" s="373"/>
      <c r="G5" s="373"/>
      <c r="H5" s="373" t="s">
        <v>313</v>
      </c>
      <c r="I5" s="373"/>
      <c r="J5" s="373"/>
      <c r="K5" s="373"/>
      <c r="L5" s="373" t="s">
        <v>314</v>
      </c>
      <c r="M5" s="373"/>
      <c r="N5" s="373"/>
      <c r="O5" s="373"/>
      <c r="P5" s="373" t="s">
        <v>315</v>
      </c>
      <c r="Q5" s="373"/>
      <c r="R5" s="373"/>
      <c r="S5" s="373"/>
    </row>
    <row r="6" spans="1:19" ht="21" x14ac:dyDescent="0.15">
      <c r="A6" s="148"/>
      <c r="B6" s="149"/>
      <c r="C6" s="165" t="s">
        <v>316</v>
      </c>
      <c r="D6" s="165" t="s">
        <v>317</v>
      </c>
      <c r="E6" s="165" t="s">
        <v>318</v>
      </c>
      <c r="F6" s="165" t="s">
        <v>319</v>
      </c>
      <c r="G6" s="166">
        <v>12.5</v>
      </c>
      <c r="H6" s="165" t="s">
        <v>320</v>
      </c>
      <c r="I6" s="165" t="s">
        <v>321</v>
      </c>
      <c r="J6" s="165" t="s">
        <v>322</v>
      </c>
      <c r="K6" s="166">
        <v>12.5</v>
      </c>
      <c r="L6" s="165" t="s">
        <v>320</v>
      </c>
      <c r="M6" s="165" t="s">
        <v>321</v>
      </c>
      <c r="N6" s="165" t="s">
        <v>322</v>
      </c>
      <c r="O6" s="166">
        <v>12.5</v>
      </c>
      <c r="P6" s="165" t="s">
        <v>320</v>
      </c>
      <c r="Q6" s="165" t="s">
        <v>321</v>
      </c>
      <c r="R6" s="165" t="s">
        <v>322</v>
      </c>
      <c r="S6" s="166">
        <v>12.5</v>
      </c>
    </row>
    <row r="7" spans="1:19" x14ac:dyDescent="0.15">
      <c r="A7" s="150">
        <v>1</v>
      </c>
      <c r="B7" s="152" t="s">
        <v>323</v>
      </c>
      <c r="C7" s="152"/>
      <c r="D7" s="188"/>
      <c r="E7" s="188"/>
      <c r="F7" s="152"/>
      <c r="G7" s="152"/>
      <c r="H7" s="152"/>
      <c r="I7" s="188"/>
      <c r="J7" s="152"/>
      <c r="K7" s="152"/>
      <c r="L7" s="152"/>
      <c r="M7" s="152"/>
      <c r="N7" s="188"/>
      <c r="O7" s="152"/>
      <c r="P7" s="152"/>
      <c r="Q7" s="152"/>
      <c r="R7" s="188"/>
      <c r="S7" s="152"/>
    </row>
    <row r="8" spans="1:19" x14ac:dyDescent="0.15">
      <c r="A8" s="150">
        <v>2</v>
      </c>
      <c r="B8" s="152" t="s">
        <v>324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</row>
    <row r="9" spans="1:19" x14ac:dyDescent="0.15">
      <c r="A9" s="150">
        <v>3</v>
      </c>
      <c r="B9" s="163" t="s">
        <v>325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</row>
    <row r="10" spans="1:19" x14ac:dyDescent="0.15">
      <c r="A10" s="150">
        <v>4</v>
      </c>
      <c r="B10" s="164" t="s">
        <v>326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</row>
    <row r="11" spans="1:19" x14ac:dyDescent="0.15">
      <c r="A11" s="150">
        <v>5</v>
      </c>
      <c r="B11" s="153" t="s">
        <v>327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</row>
    <row r="12" spans="1:19" x14ac:dyDescent="0.15">
      <c r="A12" s="150">
        <v>6</v>
      </c>
      <c r="B12" s="163" t="s">
        <v>328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</row>
    <row r="13" spans="1:19" x14ac:dyDescent="0.15">
      <c r="A13" s="150">
        <v>7</v>
      </c>
      <c r="B13" s="153" t="s">
        <v>329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</row>
    <row r="14" spans="1:19" x14ac:dyDescent="0.15">
      <c r="A14" s="150">
        <v>8</v>
      </c>
      <c r="B14" s="153" t="s">
        <v>330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</row>
    <row r="15" spans="1:19" x14ac:dyDescent="0.15">
      <c r="A15" s="150">
        <v>9</v>
      </c>
      <c r="B15" s="154" t="s">
        <v>331</v>
      </c>
      <c r="C15" s="152"/>
      <c r="D15" s="188"/>
      <c r="E15" s="188"/>
      <c r="F15" s="152"/>
      <c r="G15" s="152"/>
      <c r="H15" s="152"/>
      <c r="I15" s="188"/>
      <c r="J15" s="152"/>
      <c r="K15" s="152"/>
      <c r="L15" s="152"/>
      <c r="M15" s="152"/>
      <c r="N15" s="188"/>
      <c r="O15" s="152"/>
      <c r="P15" s="152"/>
      <c r="Q15" s="152"/>
      <c r="R15" s="188"/>
      <c r="S15" s="152"/>
    </row>
    <row r="16" spans="1:19" x14ac:dyDescent="0.15">
      <c r="A16" s="150">
        <v>10</v>
      </c>
      <c r="B16" s="163" t="s">
        <v>325</v>
      </c>
      <c r="C16" s="144"/>
      <c r="D16" s="151"/>
      <c r="E16" s="151"/>
      <c r="F16" s="144"/>
      <c r="G16" s="144"/>
      <c r="H16" s="144"/>
      <c r="I16" s="151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x14ac:dyDescent="0.15">
      <c r="A17" s="150">
        <v>11</v>
      </c>
      <c r="B17" s="164" t="s">
        <v>326</v>
      </c>
      <c r="C17" s="144"/>
      <c r="D17" s="151"/>
      <c r="E17" s="151"/>
      <c r="F17" s="144"/>
      <c r="G17" s="144"/>
      <c r="H17" s="144"/>
      <c r="I17" s="151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s="146" customFormat="1" x14ac:dyDescent="0.15">
      <c r="A18" s="150">
        <v>12</v>
      </c>
      <c r="B18" s="153" t="s">
        <v>327</v>
      </c>
      <c r="C18" s="144"/>
      <c r="D18" s="151"/>
      <c r="E18" s="151"/>
      <c r="F18" s="144"/>
      <c r="G18" s="144"/>
      <c r="H18" s="144"/>
      <c r="I18" s="151"/>
      <c r="J18" s="144"/>
      <c r="K18" s="144"/>
      <c r="L18" s="144"/>
      <c r="M18" s="144"/>
      <c r="N18" s="188"/>
      <c r="O18" s="144"/>
      <c r="P18" s="144"/>
      <c r="Q18" s="144"/>
      <c r="R18" s="188"/>
      <c r="S18" s="144"/>
    </row>
    <row r="19" spans="1:19" x14ac:dyDescent="0.15">
      <c r="A19" s="150">
        <v>13</v>
      </c>
      <c r="B19" s="163" t="s">
        <v>328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x14ac:dyDescent="0.15">
      <c r="A20" s="150">
        <v>14</v>
      </c>
      <c r="B20" s="153" t="s">
        <v>329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x14ac:dyDescent="0.15">
      <c r="A21" s="150">
        <v>15</v>
      </c>
      <c r="B21" s="153" t="s">
        <v>330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3" spans="1:19" x14ac:dyDescent="0.15">
      <c r="A23" s="12" t="s">
        <v>775</v>
      </c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D43"/>
  <sheetViews>
    <sheetView workbookViewId="0">
      <selection activeCell="A2" sqref="A2"/>
    </sheetView>
  </sheetViews>
  <sheetFormatPr baseColWidth="10" defaultRowHeight="12" x14ac:dyDescent="0.2"/>
  <cols>
    <col min="1" max="1" width="110.33203125" customWidth="1"/>
    <col min="2" max="2" width="14.33203125" customWidth="1"/>
    <col min="3" max="3" width="10.6640625" bestFit="1" customWidth="1"/>
  </cols>
  <sheetData>
    <row r="1" spans="1:4" x14ac:dyDescent="0.2">
      <c r="A1" s="208" t="s">
        <v>421</v>
      </c>
    </row>
    <row r="2" spans="1:4" ht="15" x14ac:dyDescent="0.25">
      <c r="A2" s="224" t="s">
        <v>719</v>
      </c>
      <c r="B2" s="239">
        <f>+Innhold!D2</f>
        <v>43100</v>
      </c>
      <c r="D2" s="173" t="s">
        <v>429</v>
      </c>
    </row>
    <row r="3" spans="1:4" x14ac:dyDescent="0.2">
      <c r="A3" s="225" t="s">
        <v>720</v>
      </c>
      <c r="B3" s="186"/>
    </row>
    <row r="4" spans="1:4" x14ac:dyDescent="0.2">
      <c r="A4" s="226" t="s">
        <v>28</v>
      </c>
      <c r="B4" s="226" t="s">
        <v>721</v>
      </c>
      <c r="C4" s="226" t="s">
        <v>722</v>
      </c>
    </row>
    <row r="5" spans="1:4" x14ac:dyDescent="0.2">
      <c r="A5" s="209" t="s">
        <v>32</v>
      </c>
      <c r="B5" s="262">
        <v>341.2</v>
      </c>
      <c r="C5" s="210"/>
    </row>
    <row r="6" spans="1:4" x14ac:dyDescent="0.2">
      <c r="A6" s="209" t="s">
        <v>33</v>
      </c>
      <c r="B6" s="262">
        <v>5.7</v>
      </c>
      <c r="C6" s="210"/>
    </row>
    <row r="7" spans="1:4" x14ac:dyDescent="0.2">
      <c r="A7" s="209" t="s">
        <v>34</v>
      </c>
      <c r="B7" s="262">
        <v>30972.400000000001</v>
      </c>
      <c r="C7" s="210"/>
    </row>
    <row r="8" spans="1:4" x14ac:dyDescent="0.2">
      <c r="A8" s="209" t="s">
        <v>723</v>
      </c>
      <c r="B8" s="262">
        <v>4515.1000000000004</v>
      </c>
      <c r="C8" s="210" t="s">
        <v>199</v>
      </c>
    </row>
    <row r="9" spans="1:4" x14ac:dyDescent="0.2">
      <c r="A9" s="209" t="s">
        <v>724</v>
      </c>
      <c r="B9" s="262">
        <v>483.9</v>
      </c>
      <c r="C9" s="210" t="s">
        <v>200</v>
      </c>
    </row>
    <row r="10" spans="1:4" x14ac:dyDescent="0.2">
      <c r="A10" s="209" t="s">
        <v>37</v>
      </c>
      <c r="B10" s="262">
        <v>297.89999999999998</v>
      </c>
      <c r="C10" s="210" t="s">
        <v>201</v>
      </c>
    </row>
    <row r="11" spans="1:4" x14ac:dyDescent="0.2">
      <c r="A11" s="209" t="s">
        <v>38</v>
      </c>
      <c r="B11" s="262">
        <v>0</v>
      </c>
      <c r="C11" s="210"/>
    </row>
    <row r="12" spans="1:4" x14ac:dyDescent="0.2">
      <c r="A12" s="209" t="s">
        <v>725</v>
      </c>
      <c r="B12" s="262">
        <v>0</v>
      </c>
      <c r="C12" s="210"/>
    </row>
    <row r="13" spans="1:4" x14ac:dyDescent="0.2">
      <c r="A13" s="209" t="s">
        <v>726</v>
      </c>
      <c r="B13" s="262">
        <v>0</v>
      </c>
      <c r="C13" s="210" t="s">
        <v>203</v>
      </c>
    </row>
    <row r="14" spans="1:4" x14ac:dyDescent="0.2">
      <c r="A14" s="209" t="s">
        <v>39</v>
      </c>
      <c r="B14" s="262">
        <v>134.6</v>
      </c>
      <c r="C14" s="210"/>
    </row>
    <row r="15" spans="1:4" x14ac:dyDescent="0.2">
      <c r="A15" s="209" t="s">
        <v>40</v>
      </c>
      <c r="B15" s="262">
        <v>133.9</v>
      </c>
      <c r="C15" s="210"/>
    </row>
    <row r="16" spans="1:4" x14ac:dyDescent="0.2">
      <c r="A16" s="227" t="s">
        <v>727</v>
      </c>
      <c r="B16" s="263">
        <v>123.60000000000001</v>
      </c>
      <c r="C16" s="210"/>
    </row>
    <row r="17" spans="1:3" x14ac:dyDescent="0.2">
      <c r="A17" s="227" t="s">
        <v>728</v>
      </c>
      <c r="B17" s="263">
        <v>10.3</v>
      </c>
      <c r="C17" s="210" t="s">
        <v>6</v>
      </c>
    </row>
    <row r="18" spans="1:3" x14ac:dyDescent="0.2">
      <c r="A18" s="209" t="s">
        <v>41</v>
      </c>
      <c r="B18" s="262">
        <v>103.2</v>
      </c>
      <c r="C18" s="210"/>
    </row>
    <row r="19" spans="1:3" x14ac:dyDescent="0.2">
      <c r="A19" s="209" t="s">
        <v>42</v>
      </c>
      <c r="B19" s="262">
        <v>6.2</v>
      </c>
      <c r="C19" s="210"/>
    </row>
    <row r="20" spans="1:3" x14ac:dyDescent="0.2">
      <c r="A20" s="228" t="s">
        <v>30</v>
      </c>
      <c r="B20" s="264">
        <f>B5+B6+B7+B8+B9+B10+B11+B12+B13+B14+B15+B18+B19</f>
        <v>36994.1</v>
      </c>
      <c r="C20" s="229"/>
    </row>
    <row r="21" spans="1:3" x14ac:dyDescent="0.2">
      <c r="A21" s="226" t="s">
        <v>29</v>
      </c>
      <c r="B21" s="230"/>
      <c r="C21" s="231"/>
    </row>
    <row r="22" spans="1:3" x14ac:dyDescent="0.2">
      <c r="A22" s="209" t="s">
        <v>43</v>
      </c>
      <c r="B22" s="262">
        <v>330.1</v>
      </c>
      <c r="C22" s="210"/>
    </row>
    <row r="23" spans="1:3" x14ac:dyDescent="0.2">
      <c r="A23" s="209" t="s">
        <v>44</v>
      </c>
      <c r="B23" s="262">
        <v>13971.8</v>
      </c>
      <c r="C23" s="210"/>
    </row>
    <row r="24" spans="1:3" x14ac:dyDescent="0.2">
      <c r="A24" s="209" t="s">
        <v>37</v>
      </c>
      <c r="B24" s="262">
        <v>25.5</v>
      </c>
      <c r="C24" s="210" t="s">
        <v>202</v>
      </c>
    </row>
    <row r="25" spans="1:3" x14ac:dyDescent="0.2">
      <c r="A25" s="209" t="s">
        <v>45</v>
      </c>
      <c r="B25" s="262">
        <v>18228.5</v>
      </c>
      <c r="C25" s="210"/>
    </row>
    <row r="26" spans="1:3" x14ac:dyDescent="0.2">
      <c r="A26" s="209" t="s">
        <v>47</v>
      </c>
      <c r="B26" s="262">
        <v>235</v>
      </c>
      <c r="C26" s="210"/>
    </row>
    <row r="27" spans="1:3" x14ac:dyDescent="0.2">
      <c r="A27" s="209" t="s">
        <v>48</v>
      </c>
      <c r="B27" s="262">
        <v>37.799999999999997</v>
      </c>
      <c r="C27" s="210"/>
    </row>
    <row r="28" spans="1:3" x14ac:dyDescent="0.2">
      <c r="A28" s="209" t="s">
        <v>49</v>
      </c>
      <c r="B28" s="262">
        <v>68.599999999999994</v>
      </c>
      <c r="C28" s="210"/>
    </row>
    <row r="29" spans="1:3" x14ac:dyDescent="0.2">
      <c r="A29" s="209" t="s">
        <v>50</v>
      </c>
      <c r="B29" s="262">
        <v>8.9</v>
      </c>
      <c r="C29" s="210"/>
    </row>
    <row r="30" spans="1:3" x14ac:dyDescent="0.2">
      <c r="A30" s="209" t="s">
        <v>51</v>
      </c>
      <c r="B30" s="262">
        <v>703.6</v>
      </c>
      <c r="C30" s="210"/>
    </row>
    <row r="31" spans="1:3" x14ac:dyDescent="0.2">
      <c r="A31" s="227" t="s">
        <v>729</v>
      </c>
      <c r="B31" s="263">
        <v>349.8</v>
      </c>
      <c r="C31" s="210" t="s">
        <v>7</v>
      </c>
    </row>
    <row r="32" spans="1:3" x14ac:dyDescent="0.2">
      <c r="A32" s="227" t="s">
        <v>730</v>
      </c>
      <c r="B32" s="263">
        <v>349.9</v>
      </c>
      <c r="C32" s="210" t="s">
        <v>8</v>
      </c>
    </row>
    <row r="33" spans="1:3" x14ac:dyDescent="0.2">
      <c r="A33" s="227" t="s">
        <v>731</v>
      </c>
      <c r="B33" s="263">
        <v>3.9</v>
      </c>
      <c r="C33" s="210"/>
    </row>
    <row r="34" spans="1:3" x14ac:dyDescent="0.2">
      <c r="A34" s="228" t="s">
        <v>31</v>
      </c>
      <c r="B34" s="264">
        <f>B22+B23+B24+B25+B26+B27+B28+B29+B30</f>
        <v>33609.800000000003</v>
      </c>
      <c r="C34" s="229"/>
    </row>
    <row r="35" spans="1:3" x14ac:dyDescent="0.2">
      <c r="A35" s="209" t="s">
        <v>732</v>
      </c>
      <c r="B35" s="262">
        <v>595.1</v>
      </c>
      <c r="C35" s="210" t="s">
        <v>0</v>
      </c>
    </row>
    <row r="36" spans="1:3" x14ac:dyDescent="0.2">
      <c r="A36" s="209" t="s">
        <v>733</v>
      </c>
      <c r="B36" s="262">
        <v>2789.2</v>
      </c>
      <c r="C36" s="210"/>
    </row>
    <row r="37" spans="1:3" x14ac:dyDescent="0.2">
      <c r="A37" s="232" t="s">
        <v>734</v>
      </c>
      <c r="B37" s="263">
        <v>2259.1149999999998</v>
      </c>
      <c r="C37" s="210" t="s">
        <v>1</v>
      </c>
    </row>
    <row r="38" spans="1:3" x14ac:dyDescent="0.2">
      <c r="A38" s="232" t="s">
        <v>735</v>
      </c>
      <c r="B38" s="263">
        <v>197.6</v>
      </c>
      <c r="C38" s="210" t="s">
        <v>2</v>
      </c>
    </row>
    <row r="39" spans="1:3" x14ac:dyDescent="0.2">
      <c r="A39" s="232" t="s">
        <v>736</v>
      </c>
      <c r="B39" s="263">
        <v>176.852</v>
      </c>
      <c r="C39" s="210" t="s">
        <v>5</v>
      </c>
    </row>
    <row r="40" spans="1:3" x14ac:dyDescent="0.2">
      <c r="A40" s="232" t="s">
        <v>737</v>
      </c>
      <c r="B40" s="263">
        <v>155.6</v>
      </c>
      <c r="C40" s="210"/>
    </row>
    <row r="41" spans="1:3" x14ac:dyDescent="0.2">
      <c r="A41" s="209" t="s">
        <v>738</v>
      </c>
      <c r="B41" s="262">
        <v>0</v>
      </c>
      <c r="C41" s="210"/>
    </row>
    <row r="42" spans="1:3" x14ac:dyDescent="0.2">
      <c r="A42" s="228" t="s">
        <v>739</v>
      </c>
      <c r="B42" s="264">
        <f>B35+B36+B41</f>
        <v>3384.2999999999997</v>
      </c>
      <c r="C42" s="229"/>
    </row>
    <row r="43" spans="1:3" x14ac:dyDescent="0.2">
      <c r="A43" s="228" t="s">
        <v>740</v>
      </c>
      <c r="B43" s="264">
        <f>B34+B42</f>
        <v>36994.100000000006</v>
      </c>
      <c r="C43" s="229"/>
    </row>
  </sheetData>
  <hyperlinks>
    <hyperlink ref="D2" location="Innhold!A1" display="Tilbake til  oversikt"/>
  </hyperlinks>
  <pageMargins left="0.7" right="0.7" top="0.75" bottom="0.75" header="0.3" footer="0.3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45"/>
  <sheetViews>
    <sheetView workbookViewId="0">
      <selection activeCell="E20" sqref="E20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195" t="s">
        <v>381</v>
      </c>
      <c r="B1" s="195" t="s">
        <v>486</v>
      </c>
      <c r="C1" s="196"/>
      <c r="D1" s="196"/>
      <c r="E1" s="196"/>
      <c r="F1" s="237">
        <f>+Innhold!D2</f>
        <v>43100</v>
      </c>
      <c r="G1" s="196"/>
    </row>
    <row r="2" spans="1:7" x14ac:dyDescent="0.2">
      <c r="A2" s="194"/>
      <c r="B2" s="197"/>
      <c r="C2" s="196"/>
      <c r="D2" s="196"/>
      <c r="E2" s="196"/>
      <c r="F2" s="196"/>
      <c r="G2" s="173" t="s">
        <v>429</v>
      </c>
    </row>
    <row r="3" spans="1:7" x14ac:dyDescent="0.2">
      <c r="A3" s="207">
        <v>1</v>
      </c>
      <c r="B3" s="198" t="s">
        <v>487</v>
      </c>
      <c r="C3" s="199" t="s">
        <v>488</v>
      </c>
      <c r="D3" s="199" t="s">
        <v>488</v>
      </c>
      <c r="E3" s="199" t="s">
        <v>488</v>
      </c>
      <c r="F3" s="199" t="s">
        <v>488</v>
      </c>
      <c r="G3" s="199" t="s">
        <v>488</v>
      </c>
    </row>
    <row r="4" spans="1:7" x14ac:dyDescent="0.2">
      <c r="A4" s="207">
        <v>2</v>
      </c>
      <c r="B4" s="198" t="s">
        <v>489</v>
      </c>
      <c r="C4" s="199" t="s">
        <v>490</v>
      </c>
      <c r="D4" s="199" t="s">
        <v>491</v>
      </c>
      <c r="E4" s="199" t="s">
        <v>492</v>
      </c>
      <c r="F4" s="199" t="s">
        <v>493</v>
      </c>
      <c r="G4" s="199" t="s">
        <v>494</v>
      </c>
    </row>
    <row r="5" spans="1:7" x14ac:dyDescent="0.2">
      <c r="A5" s="207">
        <v>3</v>
      </c>
      <c r="B5" s="200" t="s">
        <v>495</v>
      </c>
      <c r="C5" s="201" t="s">
        <v>496</v>
      </c>
      <c r="D5" s="201" t="s">
        <v>496</v>
      </c>
      <c r="E5" s="201" t="s">
        <v>496</v>
      </c>
      <c r="F5" s="201" t="s">
        <v>496</v>
      </c>
      <c r="G5" s="201" t="s">
        <v>496</v>
      </c>
    </row>
    <row r="6" spans="1:7" x14ac:dyDescent="0.2">
      <c r="A6" s="207"/>
      <c r="B6" s="202" t="s">
        <v>497</v>
      </c>
      <c r="C6" s="203"/>
      <c r="D6" s="203"/>
      <c r="E6" s="203"/>
      <c r="F6" s="203"/>
      <c r="G6" s="203"/>
    </row>
    <row r="7" spans="1:7" ht="21" x14ac:dyDescent="0.2">
      <c r="A7" s="207">
        <v>4</v>
      </c>
      <c r="B7" s="198" t="s">
        <v>498</v>
      </c>
      <c r="C7" s="199" t="s">
        <v>499</v>
      </c>
      <c r="D7" s="199" t="s">
        <v>500</v>
      </c>
      <c r="E7" s="199" t="s">
        <v>500</v>
      </c>
      <c r="F7" s="199" t="s">
        <v>501</v>
      </c>
      <c r="G7" s="199" t="s">
        <v>501</v>
      </c>
    </row>
    <row r="8" spans="1:7" ht="21" x14ac:dyDescent="0.2">
      <c r="A8" s="207">
        <v>5</v>
      </c>
      <c r="B8" s="198" t="s">
        <v>502</v>
      </c>
      <c r="C8" s="199" t="s">
        <v>499</v>
      </c>
      <c r="D8" s="199" t="s">
        <v>500</v>
      </c>
      <c r="E8" s="199" t="s">
        <v>500</v>
      </c>
      <c r="F8" s="199" t="s">
        <v>501</v>
      </c>
      <c r="G8" s="199" t="s">
        <v>501</v>
      </c>
    </row>
    <row r="9" spans="1:7" ht="21" x14ac:dyDescent="0.2">
      <c r="A9" s="207">
        <v>6</v>
      </c>
      <c r="B9" s="198" t="s">
        <v>503</v>
      </c>
      <c r="C9" s="199" t="s">
        <v>504</v>
      </c>
      <c r="D9" s="199" t="s">
        <v>504</v>
      </c>
      <c r="E9" s="199" t="s">
        <v>504</v>
      </c>
      <c r="F9" s="199" t="s">
        <v>504</v>
      </c>
      <c r="G9" s="199" t="s">
        <v>504</v>
      </c>
    </row>
    <row r="10" spans="1:7" ht="31.5" x14ac:dyDescent="0.2">
      <c r="A10" s="207">
        <v>7</v>
      </c>
      <c r="B10" s="198" t="s">
        <v>505</v>
      </c>
      <c r="C10" s="199" t="s">
        <v>770</v>
      </c>
      <c r="D10" s="199" t="s">
        <v>771</v>
      </c>
      <c r="E10" s="199" t="s">
        <v>771</v>
      </c>
      <c r="F10" s="199" t="s">
        <v>51</v>
      </c>
      <c r="G10" s="199" t="s">
        <v>51</v>
      </c>
    </row>
    <row r="11" spans="1:7" x14ac:dyDescent="0.2">
      <c r="A11" s="207">
        <v>8</v>
      </c>
      <c r="B11" s="198" t="s">
        <v>506</v>
      </c>
      <c r="C11" s="204">
        <v>207.3</v>
      </c>
      <c r="D11" s="204">
        <v>199.9</v>
      </c>
      <c r="E11" s="204">
        <v>149.9</v>
      </c>
      <c r="F11" s="204">
        <v>200</v>
      </c>
      <c r="G11" s="204">
        <v>149.9</v>
      </c>
    </row>
    <row r="12" spans="1:7" x14ac:dyDescent="0.2">
      <c r="A12" s="207">
        <v>9</v>
      </c>
      <c r="B12" s="198" t="s">
        <v>507</v>
      </c>
      <c r="C12" s="204" t="s">
        <v>508</v>
      </c>
      <c r="D12" s="204" t="s">
        <v>509</v>
      </c>
      <c r="E12" s="204" t="s">
        <v>510</v>
      </c>
      <c r="F12" s="204" t="s">
        <v>509</v>
      </c>
      <c r="G12" s="204" t="s">
        <v>510</v>
      </c>
    </row>
    <row r="13" spans="1:7" x14ac:dyDescent="0.2">
      <c r="A13" s="207" t="s">
        <v>511</v>
      </c>
      <c r="B13" s="198" t="s">
        <v>512</v>
      </c>
      <c r="C13" s="204" t="s">
        <v>513</v>
      </c>
      <c r="D13" s="204">
        <v>1</v>
      </c>
      <c r="E13" s="204">
        <v>1</v>
      </c>
      <c r="F13" s="204">
        <v>1</v>
      </c>
      <c r="G13" s="204">
        <v>1</v>
      </c>
    </row>
    <row r="14" spans="1:7" x14ac:dyDescent="0.2">
      <c r="A14" s="207" t="s">
        <v>514</v>
      </c>
      <c r="B14" s="198" t="s">
        <v>515</v>
      </c>
      <c r="C14" s="204" t="s">
        <v>508</v>
      </c>
      <c r="D14" s="204">
        <v>1</v>
      </c>
      <c r="E14" s="204">
        <v>1</v>
      </c>
      <c r="F14" s="204">
        <v>1</v>
      </c>
      <c r="G14" s="204">
        <v>1</v>
      </c>
    </row>
    <row r="15" spans="1:7" ht="21" x14ac:dyDescent="0.2">
      <c r="A15" s="207">
        <v>10</v>
      </c>
      <c r="B15" s="198" t="s">
        <v>516</v>
      </c>
      <c r="C15" s="199" t="s">
        <v>517</v>
      </c>
      <c r="D15" s="199" t="s">
        <v>518</v>
      </c>
      <c r="E15" s="199" t="s">
        <v>518</v>
      </c>
      <c r="F15" s="199" t="s">
        <v>518</v>
      </c>
      <c r="G15" s="199" t="s">
        <v>518</v>
      </c>
    </row>
    <row r="16" spans="1:7" x14ac:dyDescent="0.2">
      <c r="A16" s="207">
        <v>11</v>
      </c>
      <c r="B16" s="198" t="s">
        <v>519</v>
      </c>
      <c r="C16" s="205">
        <v>32499</v>
      </c>
      <c r="D16" s="205">
        <v>41571</v>
      </c>
      <c r="E16" s="205">
        <v>41908</v>
      </c>
      <c r="F16" s="205">
        <v>41375</v>
      </c>
      <c r="G16" s="205">
        <v>41571</v>
      </c>
    </row>
    <row r="17" spans="1:7" x14ac:dyDescent="0.2">
      <c r="A17" s="207">
        <v>12</v>
      </c>
      <c r="B17" s="198" t="s">
        <v>520</v>
      </c>
      <c r="C17" s="199" t="s">
        <v>508</v>
      </c>
      <c r="D17" s="199" t="s">
        <v>521</v>
      </c>
      <c r="E17" s="199" t="s">
        <v>521</v>
      </c>
      <c r="F17" s="199" t="s">
        <v>522</v>
      </c>
      <c r="G17" s="199" t="s">
        <v>522</v>
      </c>
    </row>
    <row r="18" spans="1:7" x14ac:dyDescent="0.2">
      <c r="A18" s="207">
        <v>13</v>
      </c>
      <c r="B18" s="198" t="s">
        <v>523</v>
      </c>
      <c r="C18" s="199" t="s">
        <v>508</v>
      </c>
      <c r="D18" s="199" t="s">
        <v>524</v>
      </c>
      <c r="E18" s="199" t="s">
        <v>524</v>
      </c>
      <c r="F18" s="245">
        <v>45027</v>
      </c>
      <c r="G18" s="245">
        <v>45223</v>
      </c>
    </row>
    <row r="19" spans="1:7" x14ac:dyDescent="0.2">
      <c r="A19" s="207">
        <v>14</v>
      </c>
      <c r="B19" s="198" t="s">
        <v>525</v>
      </c>
      <c r="C19" s="199" t="s">
        <v>508</v>
      </c>
      <c r="D19" s="199" t="s">
        <v>526</v>
      </c>
      <c r="E19" s="199" t="s">
        <v>526</v>
      </c>
      <c r="F19" s="199" t="s">
        <v>526</v>
      </c>
      <c r="G19" s="199" t="s">
        <v>526</v>
      </c>
    </row>
    <row r="20" spans="1:7" ht="52.5" x14ac:dyDescent="0.2">
      <c r="A20" s="207">
        <v>15</v>
      </c>
      <c r="B20" s="200" t="s">
        <v>527</v>
      </c>
      <c r="C20" s="199" t="s">
        <v>508</v>
      </c>
      <c r="D20" s="199" t="s">
        <v>528</v>
      </c>
      <c r="E20" s="199" t="s">
        <v>529</v>
      </c>
      <c r="F20" s="199" t="s">
        <v>530</v>
      </c>
      <c r="G20" s="199" t="s">
        <v>528</v>
      </c>
    </row>
    <row r="21" spans="1:7" ht="52.5" x14ac:dyDescent="0.2">
      <c r="A21" s="207">
        <v>16</v>
      </c>
      <c r="B21" s="198" t="s">
        <v>531</v>
      </c>
      <c r="C21" s="199" t="s">
        <v>508</v>
      </c>
      <c r="D21" s="199" t="s">
        <v>532</v>
      </c>
      <c r="E21" s="199" t="s">
        <v>533</v>
      </c>
      <c r="F21" s="199" t="s">
        <v>534</v>
      </c>
      <c r="G21" s="199" t="s">
        <v>532</v>
      </c>
    </row>
    <row r="22" spans="1:7" x14ac:dyDescent="0.2">
      <c r="A22" s="207"/>
      <c r="B22" s="202" t="s">
        <v>535</v>
      </c>
      <c r="C22" s="203"/>
      <c r="D22" s="203"/>
      <c r="E22" s="203"/>
      <c r="F22" s="203"/>
      <c r="G22" s="203"/>
    </row>
    <row r="23" spans="1:7" x14ac:dyDescent="0.2">
      <c r="A23" s="207">
        <v>17</v>
      </c>
      <c r="B23" s="198" t="s">
        <v>536</v>
      </c>
      <c r="C23" s="199" t="s">
        <v>537</v>
      </c>
      <c r="D23" s="199" t="s">
        <v>537</v>
      </c>
      <c r="E23" s="199" t="s">
        <v>537</v>
      </c>
      <c r="F23" s="199" t="s">
        <v>537</v>
      </c>
      <c r="G23" s="199" t="s">
        <v>537</v>
      </c>
    </row>
    <row r="24" spans="1:7" ht="21" x14ac:dyDescent="0.2">
      <c r="A24" s="207">
        <v>18</v>
      </c>
      <c r="B24" s="198" t="s">
        <v>538</v>
      </c>
      <c r="C24" s="199" t="s">
        <v>508</v>
      </c>
      <c r="D24" s="199" t="s">
        <v>539</v>
      </c>
      <c r="E24" s="199" t="s">
        <v>540</v>
      </c>
      <c r="F24" s="199" t="s">
        <v>541</v>
      </c>
      <c r="G24" s="199" t="s">
        <v>542</v>
      </c>
    </row>
    <row r="25" spans="1:7" x14ac:dyDescent="0.2">
      <c r="A25" s="207">
        <v>19</v>
      </c>
      <c r="B25" s="198" t="s">
        <v>543</v>
      </c>
      <c r="C25" s="199" t="s">
        <v>508</v>
      </c>
      <c r="D25" s="199" t="s">
        <v>544</v>
      </c>
      <c r="E25" s="199" t="s">
        <v>544</v>
      </c>
      <c r="F25" s="199" t="s">
        <v>544</v>
      </c>
      <c r="G25" s="199" t="s">
        <v>544</v>
      </c>
    </row>
    <row r="26" spans="1:7" x14ac:dyDescent="0.2">
      <c r="A26" s="207" t="s">
        <v>545</v>
      </c>
      <c r="B26" s="198" t="s">
        <v>546</v>
      </c>
      <c r="C26" s="199" t="s">
        <v>508</v>
      </c>
      <c r="D26" s="199" t="s">
        <v>547</v>
      </c>
      <c r="E26" s="199" t="s">
        <v>547</v>
      </c>
      <c r="F26" s="199" t="s">
        <v>548</v>
      </c>
      <c r="G26" s="199" t="s">
        <v>548</v>
      </c>
    </row>
    <row r="27" spans="1:7" x14ac:dyDescent="0.2">
      <c r="A27" s="207" t="s">
        <v>549</v>
      </c>
      <c r="B27" s="198" t="s">
        <v>550</v>
      </c>
      <c r="C27" s="199" t="s">
        <v>508</v>
      </c>
      <c r="D27" s="199" t="s">
        <v>547</v>
      </c>
      <c r="E27" s="199" t="s">
        <v>547</v>
      </c>
      <c r="F27" s="199" t="s">
        <v>548</v>
      </c>
      <c r="G27" s="199" t="s">
        <v>548</v>
      </c>
    </row>
    <row r="28" spans="1:7" x14ac:dyDescent="0.2">
      <c r="A28" s="207">
        <v>21</v>
      </c>
      <c r="B28" s="198" t="s">
        <v>551</v>
      </c>
      <c r="C28" s="199" t="s">
        <v>508</v>
      </c>
      <c r="D28" s="199" t="s">
        <v>544</v>
      </c>
      <c r="E28" s="199" t="s">
        <v>544</v>
      </c>
      <c r="F28" s="199" t="s">
        <v>544</v>
      </c>
      <c r="G28" s="199" t="s">
        <v>544</v>
      </c>
    </row>
    <row r="29" spans="1:7" x14ac:dyDescent="0.2">
      <c r="A29" s="207">
        <v>22</v>
      </c>
      <c r="B29" s="198" t="s">
        <v>552</v>
      </c>
      <c r="C29" s="199" t="s">
        <v>508</v>
      </c>
      <c r="D29" s="199" t="s">
        <v>544</v>
      </c>
      <c r="E29" s="199" t="s">
        <v>544</v>
      </c>
      <c r="F29" s="199" t="s">
        <v>544</v>
      </c>
      <c r="G29" s="199" t="s">
        <v>544</v>
      </c>
    </row>
    <row r="30" spans="1:7" x14ac:dyDescent="0.2">
      <c r="A30" s="207"/>
      <c r="B30" s="202" t="s">
        <v>553</v>
      </c>
      <c r="C30" s="203"/>
      <c r="D30" s="203"/>
      <c r="E30" s="203"/>
      <c r="F30" s="203"/>
      <c r="G30" s="203"/>
    </row>
    <row r="31" spans="1:7" x14ac:dyDescent="0.2">
      <c r="A31" s="207">
        <v>23</v>
      </c>
      <c r="B31" s="198" t="s">
        <v>554</v>
      </c>
      <c r="C31" s="199" t="s">
        <v>508</v>
      </c>
      <c r="D31" s="199" t="s">
        <v>526</v>
      </c>
      <c r="E31" s="199" t="s">
        <v>526</v>
      </c>
      <c r="F31" s="199" t="s">
        <v>544</v>
      </c>
      <c r="G31" s="199" t="s">
        <v>544</v>
      </c>
    </row>
    <row r="32" spans="1:7" ht="136.5" x14ac:dyDescent="0.2">
      <c r="A32" s="207">
        <v>24</v>
      </c>
      <c r="B32" s="198" t="s">
        <v>555</v>
      </c>
      <c r="C32" s="199" t="s">
        <v>508</v>
      </c>
      <c r="D32" s="199" t="s">
        <v>556</v>
      </c>
      <c r="E32" s="199" t="s">
        <v>556</v>
      </c>
      <c r="F32" s="199" t="s">
        <v>508</v>
      </c>
      <c r="G32" s="199" t="s">
        <v>508</v>
      </c>
    </row>
    <row r="33" spans="1:7" x14ac:dyDescent="0.2">
      <c r="A33" s="207">
        <v>25</v>
      </c>
      <c r="B33" s="198" t="s">
        <v>557</v>
      </c>
      <c r="C33" s="199" t="s">
        <v>508</v>
      </c>
      <c r="D33" s="199" t="s">
        <v>558</v>
      </c>
      <c r="E33" s="199" t="s">
        <v>558</v>
      </c>
      <c r="F33" s="199" t="s">
        <v>508</v>
      </c>
      <c r="G33" s="199" t="s">
        <v>508</v>
      </c>
    </row>
    <row r="34" spans="1:7" x14ac:dyDescent="0.2">
      <c r="A34" s="207">
        <v>26</v>
      </c>
      <c r="B34" s="198" t="s">
        <v>559</v>
      </c>
      <c r="C34" s="199" t="s">
        <v>508</v>
      </c>
      <c r="D34" s="199" t="s">
        <v>508</v>
      </c>
      <c r="E34" s="199" t="s">
        <v>508</v>
      </c>
      <c r="F34" s="199" t="s">
        <v>508</v>
      </c>
      <c r="G34" s="199" t="s">
        <v>508</v>
      </c>
    </row>
    <row r="35" spans="1:7" x14ac:dyDescent="0.2">
      <c r="A35" s="207">
        <v>27</v>
      </c>
      <c r="B35" s="198" t="s">
        <v>560</v>
      </c>
      <c r="C35" s="199" t="s">
        <v>508</v>
      </c>
      <c r="D35" s="199" t="s">
        <v>561</v>
      </c>
      <c r="E35" s="199" t="s">
        <v>561</v>
      </c>
      <c r="F35" s="199" t="s">
        <v>508</v>
      </c>
      <c r="G35" s="199" t="s">
        <v>508</v>
      </c>
    </row>
    <row r="36" spans="1:7" x14ac:dyDescent="0.2">
      <c r="A36" s="207">
        <v>28</v>
      </c>
      <c r="B36" s="198" t="s">
        <v>562</v>
      </c>
      <c r="C36" s="199" t="s">
        <v>508</v>
      </c>
      <c r="D36" s="199" t="s">
        <v>499</v>
      </c>
      <c r="E36" s="199" t="s">
        <v>499</v>
      </c>
      <c r="F36" s="199" t="s">
        <v>508</v>
      </c>
      <c r="G36" s="199" t="s">
        <v>508</v>
      </c>
    </row>
    <row r="37" spans="1:7" x14ac:dyDescent="0.2">
      <c r="A37" s="207">
        <v>29</v>
      </c>
      <c r="B37" s="198" t="s">
        <v>563</v>
      </c>
      <c r="C37" s="199" t="s">
        <v>508</v>
      </c>
      <c r="D37" s="199" t="s">
        <v>488</v>
      </c>
      <c r="E37" s="199" t="s">
        <v>488</v>
      </c>
      <c r="F37" s="199" t="s">
        <v>508</v>
      </c>
      <c r="G37" s="199" t="s">
        <v>508</v>
      </c>
    </row>
    <row r="38" spans="1:7" x14ac:dyDescent="0.2">
      <c r="A38" s="207">
        <v>30</v>
      </c>
      <c r="B38" s="206" t="s">
        <v>564</v>
      </c>
      <c r="C38" s="199" t="s">
        <v>544</v>
      </c>
      <c r="D38" s="199" t="s">
        <v>526</v>
      </c>
      <c r="E38" s="199" t="s">
        <v>526</v>
      </c>
      <c r="F38" s="199" t="s">
        <v>544</v>
      </c>
      <c r="G38" s="199" t="s">
        <v>544</v>
      </c>
    </row>
    <row r="39" spans="1:7" ht="63" x14ac:dyDescent="0.2">
      <c r="A39" s="207">
        <v>31</v>
      </c>
      <c r="B39" s="206" t="s">
        <v>565</v>
      </c>
      <c r="C39" s="199" t="s">
        <v>508</v>
      </c>
      <c r="D39" s="199" t="s">
        <v>566</v>
      </c>
      <c r="E39" s="199" t="s">
        <v>566</v>
      </c>
      <c r="F39" s="199" t="s">
        <v>508</v>
      </c>
      <c r="G39" s="199" t="s">
        <v>508</v>
      </c>
    </row>
    <row r="40" spans="1:7" x14ac:dyDescent="0.2">
      <c r="A40" s="207">
        <v>32</v>
      </c>
      <c r="B40" s="198" t="s">
        <v>567</v>
      </c>
      <c r="C40" s="199" t="s">
        <v>508</v>
      </c>
      <c r="D40" s="199" t="s">
        <v>558</v>
      </c>
      <c r="E40" s="199" t="s">
        <v>558</v>
      </c>
      <c r="F40" s="199" t="s">
        <v>508</v>
      </c>
      <c r="G40" s="199" t="s">
        <v>508</v>
      </c>
    </row>
    <row r="41" spans="1:7" x14ac:dyDescent="0.2">
      <c r="A41" s="207">
        <v>33</v>
      </c>
      <c r="B41" s="198" t="s">
        <v>568</v>
      </c>
      <c r="C41" s="199" t="s">
        <v>508</v>
      </c>
      <c r="D41" s="199" t="s">
        <v>569</v>
      </c>
      <c r="E41" s="199" t="s">
        <v>569</v>
      </c>
      <c r="F41" s="199" t="s">
        <v>508</v>
      </c>
      <c r="G41" s="199" t="s">
        <v>508</v>
      </c>
    </row>
    <row r="42" spans="1:7" ht="42" x14ac:dyDescent="0.2">
      <c r="A42" s="207">
        <v>34</v>
      </c>
      <c r="B42" s="206" t="s">
        <v>570</v>
      </c>
      <c r="C42" s="199" t="s">
        <v>508</v>
      </c>
      <c r="D42" s="199" t="s">
        <v>571</v>
      </c>
      <c r="E42" s="199" t="s">
        <v>571</v>
      </c>
      <c r="F42" s="199" t="s">
        <v>508</v>
      </c>
      <c r="G42" s="199" t="s">
        <v>508</v>
      </c>
    </row>
    <row r="43" spans="1:7" ht="21" x14ac:dyDescent="0.2">
      <c r="A43" s="207">
        <v>35</v>
      </c>
      <c r="B43" s="198" t="s">
        <v>572</v>
      </c>
      <c r="C43" s="199" t="s">
        <v>573</v>
      </c>
      <c r="D43" s="199" t="s">
        <v>51</v>
      </c>
      <c r="E43" s="199" t="s">
        <v>51</v>
      </c>
      <c r="F43" s="199" t="s">
        <v>574</v>
      </c>
      <c r="G43" s="199" t="s">
        <v>574</v>
      </c>
    </row>
    <row r="44" spans="1:7" x14ac:dyDescent="0.2">
      <c r="A44" s="207">
        <v>36</v>
      </c>
      <c r="B44" s="198" t="s">
        <v>575</v>
      </c>
      <c r="C44" s="199" t="s">
        <v>508</v>
      </c>
      <c r="D44" s="199" t="s">
        <v>544</v>
      </c>
      <c r="E44" s="199" t="s">
        <v>544</v>
      </c>
      <c r="F44" s="199" t="s">
        <v>544</v>
      </c>
      <c r="G44" s="199" t="s">
        <v>544</v>
      </c>
    </row>
    <row r="45" spans="1:7" x14ac:dyDescent="0.2">
      <c r="A45" s="207">
        <v>37</v>
      </c>
      <c r="B45" s="198" t="s">
        <v>576</v>
      </c>
      <c r="C45" s="199" t="s">
        <v>508</v>
      </c>
      <c r="D45" s="199" t="s">
        <v>508</v>
      </c>
      <c r="E45" s="199" t="s">
        <v>508</v>
      </c>
      <c r="F45" s="199" t="s">
        <v>508</v>
      </c>
      <c r="G45" s="199" t="s">
        <v>508</v>
      </c>
    </row>
  </sheetData>
  <hyperlinks>
    <hyperlink ref="G2" location="Innhold!A1" display="Tilbake til  oversikt"/>
  </hyperlinks>
  <pageMargins left="0.25" right="0.25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6"/>
  <sheetViews>
    <sheetView workbookViewId="0">
      <selection activeCell="C4" sqref="C4:F5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31" t="s">
        <v>383</v>
      </c>
      <c r="B1" s="31" t="s">
        <v>376</v>
      </c>
      <c r="C1" s="31"/>
      <c r="G1" s="247">
        <v>43100</v>
      </c>
      <c r="K1" s="17"/>
    </row>
    <row r="2" spans="1:11" x14ac:dyDescent="0.15">
      <c r="B2" s="11"/>
      <c r="K2" s="173" t="s">
        <v>429</v>
      </c>
    </row>
    <row r="3" spans="1:11" ht="31.5" x14ac:dyDescent="0.15">
      <c r="B3" s="53"/>
      <c r="C3" s="1" t="s">
        <v>233</v>
      </c>
      <c r="D3" s="1" t="s">
        <v>234</v>
      </c>
      <c r="E3" s="1" t="s">
        <v>235</v>
      </c>
      <c r="F3" s="1" t="s">
        <v>60</v>
      </c>
    </row>
    <row r="4" spans="1:11" ht="12" customHeight="1" x14ac:dyDescent="0.15">
      <c r="A4" s="317" t="s">
        <v>236</v>
      </c>
      <c r="B4" s="318"/>
      <c r="C4" s="48">
        <v>30955</v>
      </c>
      <c r="D4" s="48">
        <v>1522</v>
      </c>
      <c r="E4" s="48">
        <v>117</v>
      </c>
      <c r="F4" s="48">
        <v>32594</v>
      </c>
    </row>
    <row r="5" spans="1:11" ht="12" customHeight="1" x14ac:dyDescent="0.15">
      <c r="A5" s="317" t="s">
        <v>237</v>
      </c>
      <c r="B5" s="318"/>
      <c r="C5" s="48">
        <v>30295.5</v>
      </c>
      <c r="D5" s="48">
        <v>1529.5</v>
      </c>
      <c r="E5" s="48">
        <v>135.5</v>
      </c>
      <c r="F5" s="48">
        <v>31960.5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"/>
  <sheetViews>
    <sheetView workbookViewId="0">
      <selection activeCell="D15" sqref="D15"/>
    </sheetView>
  </sheetViews>
  <sheetFormatPr baseColWidth="10" defaultRowHeight="10.5" x14ac:dyDescent="0.15"/>
  <cols>
    <col min="1" max="1" width="39.83203125" style="49" customWidth="1"/>
    <col min="2" max="4" width="13.6640625" style="12" customWidth="1"/>
    <col min="5" max="16384" width="12" style="12"/>
  </cols>
  <sheetData>
    <row r="1" spans="1:9" x14ac:dyDescent="0.15">
      <c r="A1" s="32" t="s">
        <v>743</v>
      </c>
      <c r="D1" s="179">
        <v>43100</v>
      </c>
    </row>
    <row r="2" spans="1:9" x14ac:dyDescent="0.15">
      <c r="A2" s="12"/>
      <c r="I2" s="173" t="s">
        <v>429</v>
      </c>
    </row>
    <row r="3" spans="1:9" ht="31.5" x14ac:dyDescent="0.15">
      <c r="A3" s="50"/>
      <c r="B3" s="1" t="s">
        <v>238</v>
      </c>
      <c r="C3" s="1" t="s">
        <v>235</v>
      </c>
      <c r="D3" s="1" t="s">
        <v>239</v>
      </c>
    </row>
    <row r="4" spans="1:9" x14ac:dyDescent="0.15">
      <c r="A4" s="47" t="s">
        <v>240</v>
      </c>
      <c r="B4" s="48">
        <v>26659.1</v>
      </c>
      <c r="C4" s="48">
        <v>2.5</v>
      </c>
      <c r="D4" s="48">
        <v>1357.3</v>
      </c>
    </row>
    <row r="5" spans="1:9" x14ac:dyDescent="0.15">
      <c r="A5" s="47" t="s">
        <v>241</v>
      </c>
      <c r="B5" s="48">
        <v>104.6</v>
      </c>
      <c r="C5" s="48">
        <v>0.5</v>
      </c>
      <c r="D5" s="48">
        <v>16.2</v>
      </c>
    </row>
    <row r="6" spans="1:9" x14ac:dyDescent="0.15">
      <c r="A6" s="47" t="s">
        <v>242</v>
      </c>
      <c r="B6" s="48">
        <v>82.4</v>
      </c>
      <c r="C6" s="48">
        <v>6</v>
      </c>
      <c r="D6" s="48">
        <v>12.8</v>
      </c>
    </row>
    <row r="7" spans="1:9" x14ac:dyDescent="0.15">
      <c r="A7" s="47" t="s">
        <v>243</v>
      </c>
      <c r="B7" s="48">
        <v>292.10000000000002</v>
      </c>
      <c r="C7" s="48">
        <v>36.6</v>
      </c>
      <c r="D7" s="48">
        <v>44.2</v>
      </c>
    </row>
    <row r="8" spans="1:9" x14ac:dyDescent="0.15">
      <c r="A8" s="47" t="s">
        <v>380</v>
      </c>
      <c r="B8" s="48">
        <v>154.69999999999999</v>
      </c>
      <c r="C8" s="48">
        <v>12.2</v>
      </c>
      <c r="D8" s="48">
        <v>30.9</v>
      </c>
    </row>
    <row r="9" spans="1:9" x14ac:dyDescent="0.15">
      <c r="A9" s="47" t="s">
        <v>244</v>
      </c>
      <c r="B9" s="48">
        <v>47.7</v>
      </c>
      <c r="C9" s="48">
        <v>8.5</v>
      </c>
      <c r="D9" s="48">
        <v>4.9000000000000004</v>
      </c>
    </row>
    <row r="10" spans="1:9" x14ac:dyDescent="0.15">
      <c r="A10" s="47" t="s">
        <v>245</v>
      </c>
      <c r="B10" s="48">
        <v>193.1</v>
      </c>
      <c r="C10" s="48">
        <v>4.0999999999999996</v>
      </c>
      <c r="D10" s="48">
        <v>5.9</v>
      </c>
    </row>
    <row r="11" spans="1:9" x14ac:dyDescent="0.15">
      <c r="A11" s="47" t="s">
        <v>379</v>
      </c>
      <c r="B11" s="48">
        <v>780.6</v>
      </c>
      <c r="C11" s="48">
        <v>10.6</v>
      </c>
      <c r="D11" s="48">
        <v>25.2</v>
      </c>
    </row>
    <row r="12" spans="1:9" x14ac:dyDescent="0.15">
      <c r="A12" s="47" t="s">
        <v>177</v>
      </c>
      <c r="B12" s="48">
        <v>2726.2</v>
      </c>
      <c r="C12" s="48">
        <v>35.6</v>
      </c>
      <c r="D12" s="48">
        <v>23.7</v>
      </c>
    </row>
    <row r="13" spans="1:9" x14ac:dyDescent="0.15">
      <c r="A13" s="47" t="s">
        <v>246</v>
      </c>
      <c r="B13" s="48">
        <v>29.8</v>
      </c>
      <c r="C13" s="48">
        <v>0</v>
      </c>
      <c r="D13" s="48">
        <v>0.6</v>
      </c>
    </row>
    <row r="14" spans="1:9" x14ac:dyDescent="0.15">
      <c r="A14" s="47" t="s">
        <v>774</v>
      </c>
      <c r="B14" s="48">
        <v>0</v>
      </c>
      <c r="C14" s="48">
        <v>0</v>
      </c>
      <c r="D14" s="48">
        <v>0</v>
      </c>
    </row>
    <row r="15" spans="1:9" x14ac:dyDescent="0.15">
      <c r="A15" s="47" t="s">
        <v>198</v>
      </c>
      <c r="B15" s="54">
        <f>SUM(B4:B14)</f>
        <v>31070.299999999996</v>
      </c>
      <c r="C15" s="54">
        <f>SUM(C4:C14)</f>
        <v>116.6</v>
      </c>
      <c r="D15" s="54">
        <f>SUM(D4:D14)</f>
        <v>1521.7000000000003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16"/>
  <sheetViews>
    <sheetView workbookViewId="0">
      <selection activeCell="E1" sqref="E1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31" t="s">
        <v>485</v>
      </c>
      <c r="B1" s="32" t="s">
        <v>433</v>
      </c>
      <c r="E1" s="179">
        <v>43100</v>
      </c>
    </row>
    <row r="2" spans="1:11" x14ac:dyDescent="0.15">
      <c r="K2" s="173" t="s">
        <v>429</v>
      </c>
    </row>
    <row r="3" spans="1:11" x14ac:dyDescent="0.15">
      <c r="A3" s="50"/>
      <c r="B3" s="1" t="s">
        <v>238</v>
      </c>
      <c r="C3" s="1" t="s">
        <v>235</v>
      </c>
    </row>
    <row r="4" spans="1:11" x14ac:dyDescent="0.15">
      <c r="A4" s="47" t="s">
        <v>247</v>
      </c>
      <c r="B4" s="48">
        <v>4644.7</v>
      </c>
      <c r="C4" s="48">
        <v>22.2</v>
      </c>
    </row>
    <row r="5" spans="1:11" x14ac:dyDescent="0.15">
      <c r="A5" s="47" t="s">
        <v>248</v>
      </c>
      <c r="B5" s="48">
        <v>2434.4</v>
      </c>
      <c r="C5" s="48">
        <v>10.7</v>
      </c>
    </row>
    <row r="6" spans="1:11" x14ac:dyDescent="0.15">
      <c r="A6" s="47" t="s">
        <v>249</v>
      </c>
      <c r="B6" s="48">
        <v>2089.1</v>
      </c>
      <c r="C6" s="48">
        <v>21.1</v>
      </c>
    </row>
    <row r="7" spans="1:11" x14ac:dyDescent="0.15">
      <c r="A7" s="47" t="s">
        <v>250</v>
      </c>
      <c r="B7" s="48">
        <v>3105.5</v>
      </c>
      <c r="C7" s="48">
        <v>8.8000000000000007</v>
      </c>
    </row>
    <row r="8" spans="1:11" x14ac:dyDescent="0.15">
      <c r="A8" s="47" t="s">
        <v>251</v>
      </c>
      <c r="B8" s="48">
        <v>5980.6</v>
      </c>
      <c r="C8" s="48">
        <v>25</v>
      </c>
    </row>
    <row r="9" spans="1:11" x14ac:dyDescent="0.15">
      <c r="A9" s="47" t="s">
        <v>252</v>
      </c>
      <c r="B9" s="48">
        <v>5696.6</v>
      </c>
      <c r="C9" s="48">
        <v>24.7</v>
      </c>
    </row>
    <row r="10" spans="1:11" x14ac:dyDescent="0.15">
      <c r="A10" s="47" t="s">
        <v>253</v>
      </c>
      <c r="B10" s="48">
        <v>2762.7</v>
      </c>
      <c r="C10" s="48">
        <v>4</v>
      </c>
    </row>
    <row r="11" spans="1:11" x14ac:dyDescent="0.15">
      <c r="A11" s="47" t="s">
        <v>254</v>
      </c>
      <c r="B11" s="48">
        <v>1587</v>
      </c>
      <c r="C11" s="48">
        <v>0.1</v>
      </c>
    </row>
    <row r="12" spans="1:11" x14ac:dyDescent="0.15">
      <c r="A12" s="47" t="s">
        <v>255</v>
      </c>
      <c r="B12" s="48">
        <v>2739.9</v>
      </c>
      <c r="C12" s="48">
        <v>0</v>
      </c>
    </row>
    <row r="13" spans="1:11" x14ac:dyDescent="0.15">
      <c r="A13" s="47" t="s">
        <v>246</v>
      </c>
      <c r="B13" s="48">
        <v>29.8</v>
      </c>
      <c r="C13" s="48">
        <v>0</v>
      </c>
    </row>
    <row r="14" spans="1:11" x14ac:dyDescent="0.15">
      <c r="A14" s="47" t="s">
        <v>198</v>
      </c>
      <c r="B14" s="48">
        <f>SUM(B4:B13)</f>
        <v>31070.300000000003</v>
      </c>
      <c r="C14" s="48">
        <f>SUM(C4:C13)</f>
        <v>116.6</v>
      </c>
    </row>
    <row r="16" spans="1:11" x14ac:dyDescent="0.15">
      <c r="A16" s="56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38"/>
  <sheetViews>
    <sheetView workbookViewId="0">
      <selection activeCell="E1" sqref="E1"/>
    </sheetView>
  </sheetViews>
  <sheetFormatPr baseColWidth="10" defaultRowHeight="10.5" x14ac:dyDescent="0.15"/>
  <cols>
    <col min="1" max="1" width="30.1640625" style="12" customWidth="1"/>
    <col min="2" max="16384" width="12" style="12"/>
  </cols>
  <sheetData>
    <row r="1" spans="1:10" x14ac:dyDescent="0.15">
      <c r="A1" s="31" t="s">
        <v>484</v>
      </c>
      <c r="B1" s="32" t="s">
        <v>434</v>
      </c>
      <c r="E1" s="179">
        <v>43100</v>
      </c>
    </row>
    <row r="2" spans="1:10" x14ac:dyDescent="0.15">
      <c r="J2" s="173" t="s">
        <v>429</v>
      </c>
    </row>
    <row r="4" spans="1:10" ht="12" customHeight="1" x14ac:dyDescent="0.15">
      <c r="A4" s="325"/>
      <c r="B4" s="319" t="s">
        <v>382</v>
      </c>
      <c r="C4" s="321" t="s">
        <v>385</v>
      </c>
      <c r="D4" s="321" t="s">
        <v>386</v>
      </c>
      <c r="E4" s="323" t="s">
        <v>387</v>
      </c>
      <c r="F4" s="321" t="s">
        <v>388</v>
      </c>
      <c r="G4" s="321" t="s">
        <v>389</v>
      </c>
      <c r="H4" s="321" t="s">
        <v>384</v>
      </c>
      <c r="I4" s="319" t="s">
        <v>198</v>
      </c>
    </row>
    <row r="5" spans="1:10" x14ac:dyDescent="0.15">
      <c r="A5" s="326"/>
      <c r="B5" s="320"/>
      <c r="C5" s="322"/>
      <c r="D5" s="322"/>
      <c r="E5" s="324"/>
      <c r="F5" s="322"/>
      <c r="G5" s="322"/>
      <c r="H5" s="322"/>
      <c r="I5" s="320"/>
    </row>
    <row r="6" spans="1:10" x14ac:dyDescent="0.15">
      <c r="A6" s="57" t="s">
        <v>256</v>
      </c>
      <c r="B6" s="58"/>
      <c r="C6" s="63"/>
      <c r="D6" s="63"/>
      <c r="E6" s="63"/>
      <c r="F6" s="63"/>
      <c r="G6" s="63"/>
      <c r="H6" s="63"/>
      <c r="I6" s="61"/>
    </row>
    <row r="7" spans="1:10" x14ac:dyDescent="0.15">
      <c r="A7" s="60" t="s">
        <v>257</v>
      </c>
      <c r="B7" s="58"/>
      <c r="C7" s="68"/>
      <c r="D7" s="68"/>
      <c r="E7" s="68"/>
      <c r="F7" s="68"/>
      <c r="G7" s="68"/>
      <c r="H7" s="68"/>
      <c r="I7" s="68"/>
    </row>
    <row r="8" spans="1:10" x14ac:dyDescent="0.15">
      <c r="A8" s="60" t="s">
        <v>258</v>
      </c>
      <c r="B8" s="62" t="s">
        <v>259</v>
      </c>
      <c r="C8" s="68"/>
      <c r="D8" s="68"/>
      <c r="E8" s="68"/>
      <c r="F8" s="68"/>
      <c r="G8" s="68"/>
      <c r="H8" s="68">
        <v>340.59999999999997</v>
      </c>
      <c r="I8" s="68">
        <f t="shared" ref="I8:I21" si="0">SUM(C8:H8)</f>
        <v>340.59999999999997</v>
      </c>
    </row>
    <row r="9" spans="1:10" x14ac:dyDescent="0.15">
      <c r="A9" s="60"/>
      <c r="B9" s="62" t="s">
        <v>260</v>
      </c>
      <c r="C9" s="68"/>
      <c r="D9" s="68"/>
      <c r="E9" s="68"/>
      <c r="F9" s="68"/>
      <c r="G9" s="68"/>
      <c r="H9" s="68">
        <v>0.6</v>
      </c>
      <c r="I9" s="68">
        <f t="shared" si="0"/>
        <v>0.6</v>
      </c>
    </row>
    <row r="10" spans="1:10" x14ac:dyDescent="0.15">
      <c r="A10" s="60" t="s">
        <v>261</v>
      </c>
      <c r="B10" s="62" t="s">
        <v>259</v>
      </c>
      <c r="C10" s="68"/>
      <c r="D10" s="68"/>
      <c r="E10" s="68"/>
      <c r="F10" s="68"/>
      <c r="G10" s="68"/>
      <c r="H10" s="68">
        <v>5.7</v>
      </c>
      <c r="I10" s="68">
        <f t="shared" si="0"/>
        <v>5.7</v>
      </c>
    </row>
    <row r="11" spans="1:10" x14ac:dyDescent="0.15">
      <c r="A11" s="60"/>
      <c r="B11" s="62" t="s">
        <v>260</v>
      </c>
      <c r="C11" s="68"/>
      <c r="D11" s="68"/>
      <c r="E11" s="68"/>
      <c r="F11" s="68"/>
      <c r="G11" s="68"/>
      <c r="H11" s="68"/>
      <c r="I11" s="68">
        <f t="shared" si="0"/>
        <v>0</v>
      </c>
    </row>
    <row r="12" spans="1:10" x14ac:dyDescent="0.15">
      <c r="A12" s="60" t="s">
        <v>262</v>
      </c>
      <c r="B12" s="62"/>
      <c r="C12" s="68">
        <v>38.9</v>
      </c>
      <c r="D12" s="68">
        <v>39.6</v>
      </c>
      <c r="E12" s="68">
        <v>849.5</v>
      </c>
      <c r="F12" s="68">
        <v>5860.7</v>
      </c>
      <c r="G12" s="68">
        <v>24140.5</v>
      </c>
      <c r="H12" s="68"/>
      <c r="I12" s="68">
        <f t="shared" si="0"/>
        <v>30929.200000000001</v>
      </c>
    </row>
    <row r="13" spans="1:10" x14ac:dyDescent="0.15">
      <c r="A13" s="60" t="s">
        <v>263</v>
      </c>
      <c r="B13" s="62" t="s">
        <v>259</v>
      </c>
      <c r="C13" s="68">
        <v>100</v>
      </c>
      <c r="D13" s="68">
        <v>354.7</v>
      </c>
      <c r="E13" s="68">
        <v>245</v>
      </c>
      <c r="F13" s="68">
        <v>3680</v>
      </c>
      <c r="G13" s="68">
        <v>85</v>
      </c>
      <c r="H13" s="68"/>
      <c r="I13" s="68">
        <f t="shared" si="0"/>
        <v>4464.7</v>
      </c>
    </row>
    <row r="14" spans="1:10" x14ac:dyDescent="0.15">
      <c r="A14" s="60"/>
      <c r="B14" s="62" t="s">
        <v>260</v>
      </c>
      <c r="C14" s="68"/>
      <c r="D14" s="68"/>
      <c r="E14" s="68"/>
      <c r="F14" s="68"/>
      <c r="G14" s="68"/>
      <c r="H14" s="68"/>
      <c r="I14" s="68">
        <f t="shared" si="0"/>
        <v>0</v>
      </c>
    </row>
    <row r="15" spans="1:10" x14ac:dyDescent="0.15">
      <c r="A15" s="60" t="s">
        <v>37</v>
      </c>
      <c r="B15" s="62" t="s">
        <v>259</v>
      </c>
      <c r="C15" s="68"/>
      <c r="D15" s="68"/>
      <c r="E15" s="68">
        <v>15.5</v>
      </c>
      <c r="F15" s="68">
        <v>75.599999999999994</v>
      </c>
      <c r="G15" s="68">
        <v>145.80000000000001</v>
      </c>
      <c r="H15" s="68"/>
      <c r="I15" s="68">
        <f t="shared" si="0"/>
        <v>236.9</v>
      </c>
    </row>
    <row r="16" spans="1:10" x14ac:dyDescent="0.15">
      <c r="A16" s="60"/>
      <c r="B16" s="62" t="s">
        <v>260</v>
      </c>
      <c r="C16" s="68"/>
      <c r="D16" s="68"/>
      <c r="E16" s="68"/>
      <c r="F16" s="68"/>
      <c r="G16" s="68"/>
      <c r="H16" s="68"/>
      <c r="I16" s="68">
        <f t="shared" si="0"/>
        <v>0</v>
      </c>
    </row>
    <row r="17" spans="1:9" x14ac:dyDescent="0.15">
      <c r="A17" s="64" t="s">
        <v>264</v>
      </c>
      <c r="B17" s="62"/>
      <c r="C17" s="68"/>
      <c r="D17" s="68"/>
      <c r="E17" s="68">
        <v>109.4</v>
      </c>
      <c r="F17" s="68"/>
      <c r="G17" s="68"/>
      <c r="H17" s="68">
        <v>466.9</v>
      </c>
      <c r="I17" s="68">
        <f t="shared" si="0"/>
        <v>576.29999999999995</v>
      </c>
    </row>
    <row r="18" spans="1:9" x14ac:dyDescent="0.15">
      <c r="A18" s="64"/>
      <c r="B18" s="62"/>
      <c r="C18" s="68"/>
      <c r="D18" s="68"/>
      <c r="E18" s="68"/>
      <c r="F18" s="68"/>
      <c r="G18" s="68"/>
      <c r="H18" s="68">
        <v>17.8</v>
      </c>
      <c r="I18" s="68">
        <f t="shared" si="0"/>
        <v>17.8</v>
      </c>
    </row>
    <row r="19" spans="1:9" x14ac:dyDescent="0.15">
      <c r="A19" s="60" t="s">
        <v>265</v>
      </c>
      <c r="B19" s="62" t="s">
        <v>259</v>
      </c>
      <c r="C19" s="68">
        <v>46</v>
      </c>
      <c r="D19" s="68">
        <v>27</v>
      </c>
      <c r="E19" s="68">
        <v>24.4</v>
      </c>
      <c r="F19" s="68"/>
      <c r="G19" s="68"/>
      <c r="H19" s="69"/>
      <c r="I19" s="68">
        <f t="shared" si="0"/>
        <v>97.4</v>
      </c>
    </row>
    <row r="20" spans="1:9" x14ac:dyDescent="0.15">
      <c r="A20" s="60"/>
      <c r="B20" s="62" t="s">
        <v>260</v>
      </c>
      <c r="C20" s="68"/>
      <c r="D20" s="68"/>
      <c r="E20" s="68"/>
      <c r="F20" s="68"/>
      <c r="G20" s="68"/>
      <c r="H20" s="69"/>
      <c r="I20" s="68">
        <f t="shared" si="0"/>
        <v>0</v>
      </c>
    </row>
    <row r="21" spans="1:9" x14ac:dyDescent="0.15">
      <c r="A21" s="57" t="s">
        <v>198</v>
      </c>
      <c r="B21" s="59"/>
      <c r="C21" s="70">
        <f>SUM(C6:C20)</f>
        <v>184.9</v>
      </c>
      <c r="D21" s="70">
        <f t="shared" ref="D21:H21" si="1">SUM(D6:D20)</f>
        <v>421.3</v>
      </c>
      <c r="E21" s="70">
        <f t="shared" si="1"/>
        <v>1243.8000000000002</v>
      </c>
      <c r="F21" s="70">
        <f t="shared" si="1"/>
        <v>9616.3000000000011</v>
      </c>
      <c r="G21" s="70">
        <f t="shared" si="1"/>
        <v>24371.3</v>
      </c>
      <c r="H21" s="70">
        <f t="shared" si="1"/>
        <v>831.59999999999991</v>
      </c>
      <c r="I21" s="70">
        <f t="shared" si="0"/>
        <v>36669.199999999997</v>
      </c>
    </row>
    <row r="22" spans="1:9" x14ac:dyDescent="0.15">
      <c r="A22" s="65"/>
      <c r="B22" s="66"/>
      <c r="C22" s="71"/>
      <c r="D22" s="71"/>
      <c r="E22" s="71"/>
      <c r="F22" s="71"/>
      <c r="G22" s="71"/>
      <c r="H22" s="71"/>
      <c r="I22" s="71" t="s">
        <v>266</v>
      </c>
    </row>
    <row r="23" spans="1:9" x14ac:dyDescent="0.15">
      <c r="A23" s="57" t="s">
        <v>267</v>
      </c>
      <c r="B23" s="72"/>
      <c r="C23" s="68"/>
      <c r="D23" s="68"/>
      <c r="E23" s="68"/>
      <c r="F23" s="68"/>
      <c r="G23" s="68"/>
      <c r="H23" s="68"/>
      <c r="I23" s="68" t="s">
        <v>266</v>
      </c>
    </row>
    <row r="24" spans="1:9" x14ac:dyDescent="0.15">
      <c r="A24" s="327" t="s">
        <v>43</v>
      </c>
      <c r="B24" s="73" t="s">
        <v>259</v>
      </c>
      <c r="C24" s="68"/>
      <c r="D24" s="68"/>
      <c r="E24" s="68">
        <v>30</v>
      </c>
      <c r="F24" s="68"/>
      <c r="G24" s="68">
        <v>300</v>
      </c>
      <c r="H24" s="68">
        <v>0.1</v>
      </c>
      <c r="I24" s="68">
        <f t="shared" ref="I24:I35" si="2">SUM(C24:H24)</f>
        <v>330.1</v>
      </c>
    </row>
    <row r="25" spans="1:9" x14ac:dyDescent="0.15">
      <c r="A25" s="328"/>
      <c r="B25" s="73" t="s">
        <v>260</v>
      </c>
      <c r="C25" s="68"/>
      <c r="D25" s="68"/>
      <c r="E25" s="68"/>
      <c r="F25" s="68"/>
      <c r="G25" s="68"/>
      <c r="H25" s="68"/>
      <c r="I25" s="68">
        <f>SUM(C25:H25)</f>
        <v>0</v>
      </c>
    </row>
    <row r="26" spans="1:9" ht="12.75" customHeight="1" x14ac:dyDescent="0.15">
      <c r="A26" s="55" t="s">
        <v>268</v>
      </c>
      <c r="B26" s="73" t="s">
        <v>259</v>
      </c>
      <c r="C26" s="68">
        <v>75.7</v>
      </c>
      <c r="D26" s="68">
        <v>1808.9</v>
      </c>
      <c r="E26" s="68">
        <v>736.3</v>
      </c>
      <c r="F26" s="68">
        <v>10.1</v>
      </c>
      <c r="G26" s="68"/>
      <c r="H26" s="68">
        <v>11336.2</v>
      </c>
      <c r="I26" s="68">
        <f t="shared" si="2"/>
        <v>13967.2</v>
      </c>
    </row>
    <row r="27" spans="1:9" ht="10.5" customHeight="1" x14ac:dyDescent="0.15">
      <c r="A27" s="327" t="s">
        <v>45</v>
      </c>
      <c r="B27" s="73" t="s">
        <v>259</v>
      </c>
      <c r="C27" s="68">
        <v>504</v>
      </c>
      <c r="D27" s="68">
        <v>231</v>
      </c>
      <c r="E27" s="68">
        <v>900</v>
      </c>
      <c r="F27" s="68">
        <v>14690</v>
      </c>
      <c r="G27" s="68">
        <v>1275</v>
      </c>
      <c r="H27" s="68"/>
      <c r="I27" s="68">
        <f t="shared" si="2"/>
        <v>17600</v>
      </c>
    </row>
    <row r="28" spans="1:9" x14ac:dyDescent="0.15">
      <c r="A28" s="328"/>
      <c r="B28" s="73" t="s">
        <v>260</v>
      </c>
      <c r="C28" s="68"/>
      <c r="D28" s="68"/>
      <c r="E28" s="68"/>
      <c r="F28" s="68">
        <v>299.2</v>
      </c>
      <c r="G28" s="68"/>
      <c r="H28" s="68"/>
      <c r="I28" s="68">
        <f t="shared" si="2"/>
        <v>299.2</v>
      </c>
    </row>
    <row r="29" spans="1:9" x14ac:dyDescent="0.15">
      <c r="A29" s="327" t="s">
        <v>37</v>
      </c>
      <c r="B29" s="73" t="s">
        <v>259</v>
      </c>
      <c r="C29" s="68"/>
      <c r="D29" s="68">
        <v>0.3</v>
      </c>
      <c r="E29" s="68"/>
      <c r="F29" s="68">
        <v>14.3</v>
      </c>
      <c r="G29" s="68"/>
      <c r="H29" s="68"/>
      <c r="I29" s="68">
        <f t="shared" si="2"/>
        <v>14.600000000000001</v>
      </c>
    </row>
    <row r="30" spans="1:9" x14ac:dyDescent="0.15">
      <c r="A30" s="328"/>
      <c r="B30" s="73" t="s">
        <v>260</v>
      </c>
      <c r="C30" s="68"/>
      <c r="D30" s="68"/>
      <c r="E30" s="68"/>
      <c r="F30" s="68">
        <v>5.6</v>
      </c>
      <c r="G30" s="68"/>
      <c r="H30" s="68"/>
      <c r="I30" s="68">
        <f t="shared" si="2"/>
        <v>5.6</v>
      </c>
    </row>
    <row r="31" spans="1:9" x14ac:dyDescent="0.15">
      <c r="A31" s="327" t="s">
        <v>51</v>
      </c>
      <c r="B31" s="73" t="s">
        <v>259</v>
      </c>
      <c r="C31" s="68"/>
      <c r="D31" s="68"/>
      <c r="E31" s="68">
        <v>550</v>
      </c>
      <c r="F31" s="68">
        <v>150</v>
      </c>
      <c r="G31" s="68"/>
      <c r="H31" s="68"/>
      <c r="I31" s="68">
        <f t="shared" si="2"/>
        <v>700</v>
      </c>
    </row>
    <row r="32" spans="1:9" x14ac:dyDescent="0.15">
      <c r="A32" s="328"/>
      <c r="B32" s="73" t="s">
        <v>260</v>
      </c>
      <c r="C32" s="68"/>
      <c r="D32" s="68"/>
      <c r="E32" s="68"/>
      <c r="F32" s="68"/>
      <c r="G32" s="68"/>
      <c r="H32" s="68"/>
      <c r="I32" s="68">
        <f t="shared" si="2"/>
        <v>0</v>
      </c>
    </row>
    <row r="33" spans="1:9" ht="11.25" customHeight="1" x14ac:dyDescent="0.15">
      <c r="A33" s="55" t="s">
        <v>269</v>
      </c>
      <c r="B33" s="73" t="s">
        <v>259</v>
      </c>
      <c r="C33" s="68"/>
      <c r="D33" s="68"/>
      <c r="E33" s="68">
        <v>235</v>
      </c>
      <c r="F33" s="68"/>
      <c r="G33" s="68"/>
      <c r="H33" s="68"/>
      <c r="I33" s="68">
        <f t="shared" si="2"/>
        <v>235</v>
      </c>
    </row>
    <row r="34" spans="1:9" x14ac:dyDescent="0.15">
      <c r="A34" s="327" t="s">
        <v>270</v>
      </c>
      <c r="B34" s="73" t="s">
        <v>259</v>
      </c>
      <c r="C34" s="68">
        <v>48.6</v>
      </c>
      <c r="D34" s="68">
        <v>36.5</v>
      </c>
      <c r="E34" s="68">
        <v>32</v>
      </c>
      <c r="F34" s="68"/>
      <c r="G34" s="68"/>
      <c r="H34" s="68"/>
      <c r="I34" s="68">
        <f t="shared" si="2"/>
        <v>117.1</v>
      </c>
    </row>
    <row r="35" spans="1:9" x14ac:dyDescent="0.15">
      <c r="A35" s="328"/>
      <c r="B35" s="73" t="s">
        <v>260</v>
      </c>
      <c r="C35" s="68"/>
      <c r="D35" s="68">
        <v>0.5</v>
      </c>
      <c r="E35" s="68"/>
      <c r="F35" s="68"/>
      <c r="G35" s="68"/>
      <c r="H35" s="69"/>
      <c r="I35" s="68">
        <f t="shared" si="2"/>
        <v>0.5</v>
      </c>
    </row>
    <row r="36" spans="1:9" x14ac:dyDescent="0.15">
      <c r="A36" s="57" t="s">
        <v>198</v>
      </c>
      <c r="B36" s="74"/>
      <c r="C36" s="70">
        <f t="shared" ref="C36:I36" si="3">SUM(C23:C35)</f>
        <v>628.30000000000007</v>
      </c>
      <c r="D36" s="70">
        <f t="shared" si="3"/>
        <v>2077.1999999999998</v>
      </c>
      <c r="E36" s="70">
        <f t="shared" si="3"/>
        <v>2483.3000000000002</v>
      </c>
      <c r="F36" s="70">
        <f t="shared" si="3"/>
        <v>15169.2</v>
      </c>
      <c r="G36" s="70">
        <f t="shared" si="3"/>
        <v>1575</v>
      </c>
      <c r="H36" s="70">
        <f t="shared" si="3"/>
        <v>11336.300000000001</v>
      </c>
      <c r="I36" s="70">
        <f t="shared" si="3"/>
        <v>33269.299999999996</v>
      </c>
    </row>
    <row r="37" spans="1:9" x14ac:dyDescent="0.15">
      <c r="A37" s="65"/>
      <c r="B37" s="67"/>
      <c r="C37" s="71"/>
      <c r="D37" s="71"/>
      <c r="E37" s="71"/>
      <c r="F37" s="71"/>
      <c r="G37" s="71"/>
      <c r="H37" s="71"/>
      <c r="I37" s="71"/>
    </row>
    <row r="38" spans="1:9" x14ac:dyDescent="0.15">
      <c r="A38" s="60" t="s">
        <v>271</v>
      </c>
      <c r="B38" s="61"/>
      <c r="C38" s="68">
        <f t="shared" ref="C38:H38" si="4">C21-C36</f>
        <v>-443.40000000000009</v>
      </c>
      <c r="D38" s="68">
        <f t="shared" si="4"/>
        <v>-1655.8999999999999</v>
      </c>
      <c r="E38" s="68">
        <f t="shared" si="4"/>
        <v>-1239.5</v>
      </c>
      <c r="F38" s="68">
        <f t="shared" si="4"/>
        <v>-5552.9</v>
      </c>
      <c r="G38" s="68">
        <f t="shared" si="4"/>
        <v>22796.3</v>
      </c>
      <c r="H38" s="68">
        <f t="shared" si="4"/>
        <v>-10504.7</v>
      </c>
      <c r="I38" s="68"/>
    </row>
  </sheetData>
  <mergeCells count="14">
    <mergeCell ref="A4:A5"/>
    <mergeCell ref="A27:A28"/>
    <mergeCell ref="A29:A30"/>
    <mergeCell ref="A31:A32"/>
    <mergeCell ref="A34:A35"/>
    <mergeCell ref="A24:A25"/>
    <mergeCell ref="B4:B5"/>
    <mergeCell ref="I4:I5"/>
    <mergeCell ref="H4:H5"/>
    <mergeCell ref="C4:C5"/>
    <mergeCell ref="D4:D5"/>
    <mergeCell ref="E4:E5"/>
    <mergeCell ref="F4:F5"/>
    <mergeCell ref="G4:G5"/>
  </mergeCells>
  <hyperlinks>
    <hyperlink ref="J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35</vt:i4>
      </vt:variant>
      <vt:variant>
        <vt:lpstr>Navngitte områder</vt:lpstr>
      </vt:variant>
      <vt:variant>
        <vt:i4>35</vt:i4>
      </vt:variant>
    </vt:vector>
  </HeadingPairs>
  <TitlesOfParts>
    <vt:vector size="70" baseType="lpstr">
      <vt:lpstr>Innhold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OV1</vt:lpstr>
      <vt:lpstr>LI1</vt:lpstr>
      <vt:lpstr>LI2</vt:lpstr>
      <vt:lpstr>CR1-A</vt:lpstr>
      <vt:lpstr>CR1-B</vt:lpstr>
      <vt:lpstr>CR1-C</vt:lpstr>
      <vt:lpstr>CR1-D</vt:lpstr>
      <vt:lpstr>CR1-E</vt:lpstr>
      <vt:lpstr>CR2-A</vt:lpstr>
      <vt:lpstr>CR2-B</vt:lpstr>
      <vt:lpstr>CR3</vt:lpstr>
      <vt:lpstr>CR4</vt:lpstr>
      <vt:lpstr>CR5</vt:lpstr>
      <vt:lpstr>CCR1</vt:lpstr>
      <vt:lpstr>CCR2</vt:lpstr>
      <vt:lpstr>CCR3</vt:lpstr>
      <vt:lpstr>CCR5-A</vt:lpstr>
      <vt:lpstr>CCR5-B</vt:lpstr>
      <vt:lpstr>CCR6</vt:lpstr>
      <vt:lpstr>CCR8</vt:lpstr>
      <vt:lpstr>SEC1</vt:lpstr>
      <vt:lpstr>SEC2</vt:lpstr>
      <vt:lpstr>SEC3</vt:lpstr>
      <vt:lpstr>SEC4</vt:lpstr>
      <vt:lpstr>Konsolideringsnivå</vt:lpstr>
      <vt:lpstr>'A1'!Print_Area</vt:lpstr>
      <vt:lpstr>'A2'!Print_Area</vt:lpstr>
      <vt:lpstr>'A3'!Print_Area</vt:lpstr>
      <vt:lpstr>'A4'!Print_Area</vt:lpstr>
      <vt:lpstr>'A8'!Print_Area</vt:lpstr>
      <vt:lpstr>'A9'!Print_Area</vt:lpstr>
      <vt:lpstr>'CCR1'!Print_Area</vt:lpstr>
      <vt:lpstr>'CCR3'!Print_Area</vt:lpstr>
      <vt:lpstr>'CCR5-A'!Print_Area</vt:lpstr>
      <vt:lpstr>'CCR6'!Print_Area</vt:lpstr>
      <vt:lpstr>'CR1-A'!Print_Area</vt:lpstr>
      <vt:lpstr>'CR1-B'!Print_Area</vt:lpstr>
      <vt:lpstr>'CR1-C'!Print_Area</vt:lpstr>
      <vt:lpstr>'CR1-E'!Print_Area</vt:lpstr>
      <vt:lpstr>'CR4'!Print_Area</vt:lpstr>
      <vt:lpstr>'CR5'!Print_Area</vt:lpstr>
      <vt:lpstr>'LI2'!Print_Area</vt:lpstr>
      <vt:lpstr>'OV1'!Print_Area</vt:lpstr>
      <vt:lpstr>'SEC1'!Print_Area</vt:lpstr>
      <vt:lpstr>'SEC2'!Print_Area</vt:lpstr>
      <vt:lpstr>'SEC3'!Print_Area</vt:lpstr>
      <vt:lpstr>'SEC4'!Print_Area</vt:lpstr>
      <vt:lpstr>'A10'!Utskriftsområde</vt:lpstr>
      <vt:lpstr>'A5'!Utskriftsområde</vt:lpstr>
      <vt:lpstr>'A6'!Utskriftsområde</vt:lpstr>
      <vt:lpstr>'A7'!Utskriftsområde</vt:lpstr>
      <vt:lpstr>'CCR2'!Utskriftsområde</vt:lpstr>
      <vt:lpstr>'CCR5-B'!Utskriftsområde</vt:lpstr>
      <vt:lpstr>'CCR6'!Utskriftsområde</vt:lpstr>
      <vt:lpstr>'CCR8'!Utskriftsområde</vt:lpstr>
      <vt:lpstr>'CR1-D'!Utskriftsområde</vt:lpstr>
      <vt:lpstr>'CR2-A'!Utskriftsområde</vt:lpstr>
      <vt:lpstr>'CR2-B'!Utskriftsområde</vt:lpstr>
      <vt:lpstr>'CR3'!Utskriftsområde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2017-03-22T08:49:48Z</dcterms:created>
  <dcterms:modified xsi:type="dcterms:W3CDTF">2018-03-14T09:57:23Z</dcterms:modified>
</cp:coreProperties>
</file>