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25050" yWindow="105" windowWidth="24015" windowHeight="11895"/>
  </bookViews>
  <sheets>
    <sheet name="Innhold" sheetId="30" r:id="rId1"/>
    <sheet name="KM1" sheetId="39" r:id="rId2"/>
    <sheet name="CCyB1" sheetId="41" r:id="rId3"/>
    <sheet name="CC1" sheetId="35" r:id="rId4"/>
    <sheet name="CC2" sheetId="40" r:id="rId5"/>
    <sheet name="A4" sheetId="36" r:id="rId6"/>
    <sheet name="A5" sheetId="17" r:id="rId7"/>
    <sheet name="A6" sheetId="18" r:id="rId8"/>
    <sheet name="A7" sheetId="19" r:id="rId9"/>
    <sheet name="A8" sheetId="20" r:id="rId10"/>
    <sheet name="A9" sheetId="21" r:id="rId11"/>
    <sheet name="A10" sheetId="38" r:id="rId12"/>
    <sheet name="LR1" sheetId="42" r:id="rId13"/>
    <sheet name="LR2" sheetId="43" r:id="rId14"/>
    <sheet name="LIQ 1" sheetId="49" r:id="rId15"/>
    <sheet name="LIQ 2" sheetId="48" r:id="rId16"/>
    <sheet name="EU OV1" sheetId="1" r:id="rId17"/>
    <sheet name="EU LI1" sheetId="2" r:id="rId18"/>
    <sheet name="EU LI2" sheetId="3" r:id="rId19"/>
    <sheet name="EU CR1-A" sheetId="10" r:id="rId20"/>
    <sheet name="EU CR1-B" sheetId="11" r:id="rId21"/>
    <sheet name="EU CR1-C" sheetId="12" r:id="rId22"/>
    <sheet name="EU CR1-D" sheetId="13" r:id="rId23"/>
    <sheet name="EU CR1-E" sheetId="14" r:id="rId24"/>
    <sheet name="EU CR2-A" sheetId="15" r:id="rId25"/>
    <sheet name="EU CR2-B" sheetId="16" r:id="rId26"/>
    <sheet name="EU CRB-B" sheetId="44" r:id="rId27"/>
    <sheet name="EU CRB-D" sheetId="50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externalReferences>
    <externalReference r:id="rId46"/>
    <externalReference r:id="rId47"/>
  </externalReference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hx_c0100_r015_c010">IRRBB1!$C$13</definedName>
    <definedName name="hx_c0100_r040_c010" localSheetId="4">[1]A2!$L$6</definedName>
    <definedName name="hx_c0100_r040_c010">#REF!</definedName>
    <definedName name="hx_c0100_r060_c010" localSheetId="4">[1]A2!$M$6</definedName>
    <definedName name="hx_c0100_r060_c010">#REF!</definedName>
    <definedName name="hx_c0100_r070_c010" localSheetId="4">[1]A2!$L$28</definedName>
    <definedName name="hx_c0100_r070_c010">#REF!</definedName>
    <definedName name="hx_c0100_r092_c010" localSheetId="4">[1]A2!$M$28</definedName>
    <definedName name="hx_c0100_r092_c010">#REF!</definedName>
    <definedName name="hx_c0100_r140_c010" localSheetId="4">[1]A2!$L$10</definedName>
    <definedName name="hx_c0100_r140_c010">#REF!</definedName>
    <definedName name="hx_c0100_r150_c010" localSheetId="4">[1]A2!$L$16</definedName>
    <definedName name="hx_c0100_r150_c010">#REF!</definedName>
    <definedName name="hx_c0100_r180_c010" localSheetId="4">[1]A2!$L$11</definedName>
    <definedName name="hx_c0100_r180_c010">#REF!</definedName>
    <definedName name="hx_c0100_r200_c010" localSheetId="4">[1]A2!$M$11</definedName>
    <definedName name="hx_c0100_r200_c010">#REF!</definedName>
    <definedName name="hx_c0100_r230_c010" localSheetId="4">[1]A2!$L$15</definedName>
    <definedName name="hx_c0100_r230_c010">#REF!</definedName>
    <definedName name="hx_c0100_r260_c010" localSheetId="4">[1]A2!$L$25</definedName>
    <definedName name="hx_c0100_r260_c010">#REF!</definedName>
    <definedName name="hx_c0100_r270_c010" localSheetId="4">[1]A2!$L$23</definedName>
    <definedName name="hx_c0100_r270_c010">#REF!</definedName>
    <definedName name="hx_c0100_r280_c010" localSheetId="4">[1]A2!$L$26</definedName>
    <definedName name="hx_c0100_r280_c010">#REF!</definedName>
    <definedName name="hx_c0100_r285_c010" localSheetId="4">[1]A2!$M$26</definedName>
    <definedName name="hx_c0100_r285_c010">#REF!</definedName>
    <definedName name="hx_c0100_r290_c010" localSheetId="4">[1]A2!$L$19</definedName>
    <definedName name="hx_c0100_r290_c010">#REF!</definedName>
    <definedName name="hx_c0100_r300_c010" localSheetId="4">[1]A2!$L$20</definedName>
    <definedName name="hx_c0100_r300_c010">#REF!</definedName>
    <definedName name="hx_c0100_r340_c010" localSheetId="4">[1]A2!$M$20</definedName>
    <definedName name="hx_c0100_r340_c010">#REF!</definedName>
    <definedName name="hx_c0100_r370_c010" localSheetId="4">[1]A2!$L$22</definedName>
    <definedName name="hx_c0100_r370_c010">#REF!</definedName>
    <definedName name="hx_c0100_r390_c010" localSheetId="4">[1]A2!$L$27</definedName>
    <definedName name="hx_c0100_r390_c010">#REF!</definedName>
    <definedName name="hx_c0100_r430_c010" localSheetId="4">[1]A2!$L$29</definedName>
    <definedName name="hx_c0100_r430_c010">#REF!</definedName>
    <definedName name="hx_c0100_r440_c010" localSheetId="4">[1]A2!$L$52</definedName>
    <definedName name="hx_c0100_r440_c010">#REF!</definedName>
    <definedName name="hx_c0100_r450_c010" localSheetId="4">[1]A2!$L$33</definedName>
    <definedName name="hx_c0100_r450_c010">#REF!</definedName>
    <definedName name="hx_c0100_r460_c010" localSheetId="4">[1]A2!$M$33</definedName>
    <definedName name="hx_c0100_r460_c010">#REF!</definedName>
    <definedName name="hx_c0100_r470_c010" localSheetId="4">[1]A2!$N$33</definedName>
    <definedName name="hx_c0100_r470_c010">#REF!</definedName>
    <definedName name="hx_c0100_r471_c010" localSheetId="4">[1]A2!$O$33</definedName>
    <definedName name="hx_c0100_r471_c010">#REF!</definedName>
    <definedName name="hx_c0100_r472_c010" localSheetId="4">[1]A2!$M$30</definedName>
    <definedName name="hx_c0100_r472_c010">#REF!</definedName>
    <definedName name="hx_c0100_r480_c010" localSheetId="4">[1]A2!$L$30</definedName>
    <definedName name="hx_c0100_r480_c010">#REF!</definedName>
    <definedName name="hx_c0100_r490_c010" localSheetId="4">[1]A2!$L$37</definedName>
    <definedName name="hx_c0100_r490_c010">#REF!</definedName>
    <definedName name="hx_c0100_r500_c010" localSheetId="4">[1]A2!$L$31</definedName>
    <definedName name="hx_c0100_r500_c010">#REF!</definedName>
    <definedName name="hx_c0100_r510_c010" localSheetId="4">[1]A2!$L$38</definedName>
    <definedName name="hx_c0100_r510_c010">#REF!</definedName>
    <definedName name="hx_c0100_r529_c010" localSheetId="4">[1]A2!$N$30</definedName>
    <definedName name="hx_c0100_r529_c010">#REF!</definedName>
    <definedName name="hx_c0100_r550_c010" localSheetId="4">[1]A2!$L$56</definedName>
    <definedName name="hx_c0100_r550_c010">#REF!</definedName>
    <definedName name="hx_c0100_r570_c010" localSheetId="4">[1]A2!$M$56</definedName>
    <definedName name="hx_c0100_r570_c010">#REF!</definedName>
    <definedName name="hx_c0100_r580_c010" localSheetId="4">[1]A2!$L$65</definedName>
    <definedName name="hx_c0100_r580_c010">#REF!</definedName>
    <definedName name="hx_c0100_r622_c010" localSheetId="4">[1]A2!$M$65</definedName>
    <definedName name="hx_c0100_r622_c010">#REF!</definedName>
    <definedName name="hx_c0100_r660_c010" localSheetId="4">[1]A2!$L$59</definedName>
    <definedName name="hx_c0100_r660_c010">#REF!</definedName>
    <definedName name="hx_c0100_r670_c010" localSheetId="4">[1]A2!$L$61</definedName>
    <definedName name="hx_c0100_r670_c010">#REF!</definedName>
    <definedName name="hx_c0100_r690_c010" localSheetId="4">[1]A2!$L$66</definedName>
    <definedName name="hx_c0100_r690_c010">#REF!</definedName>
    <definedName name="hx_c0100_r710_c010" localSheetId="4">[1]A2!$L$68</definedName>
    <definedName name="hx_c0100_r710_c010">#REF!</definedName>
    <definedName name="hx_c0100_r720_c010" localSheetId="4">[1]A2!$L$78</definedName>
    <definedName name="hx_c0100_r720_c010">#REF!</definedName>
    <definedName name="hx_c0100_r770_c010" localSheetId="4">[1]A2!$L$83</definedName>
    <definedName name="hx_c0100_r770_c010">#REF!</definedName>
    <definedName name="hx_c0100_r790_c010" localSheetId="4">[1]A2!$M$83</definedName>
    <definedName name="hx_c0100_r790_c010">#REF!</definedName>
    <definedName name="hx_c0100_r800_c010" localSheetId="4">[1]A2!$L$91</definedName>
    <definedName name="hx_c0100_r800_c010">#REF!</definedName>
    <definedName name="hx_c0100_r842_c010" localSheetId="4">[1]A2!$M$91</definedName>
    <definedName name="hx_c0100_r842_c010">#REF!</definedName>
    <definedName name="hx_c0100_r880_c010" localSheetId="4">[1]A2!$L$84</definedName>
    <definedName name="hx_c0100_r880_c010">#REF!</definedName>
    <definedName name="hx_c0100_r890_c010" localSheetId="4">[1]A2!$L$86</definedName>
    <definedName name="hx_c0100_r890_c010">#REF!</definedName>
    <definedName name="hx_c0100_r930_c010" localSheetId="4">[1]A2!$L$92</definedName>
    <definedName name="hx_c0100_r930_c010">#REF!</definedName>
    <definedName name="hx_c0100_r950_c010" localSheetId="4">[1]A2!$L$96</definedName>
    <definedName name="hx_c0100_r950_c010">#REF!</definedName>
    <definedName name="hx_c0100_r960_c010" localSheetId="4">[1]A2!$L$102</definedName>
    <definedName name="hx_c0100_r960_c010">#REF!</definedName>
    <definedName name="hx_c0200_r010_c010" localSheetId="4">[1]A2!$L$113</definedName>
    <definedName name="hx_c0200_r010_c010">#REF!</definedName>
    <definedName name="hx_c0200_r060_c010">'[2]EU-OV1'!$K$9</definedName>
    <definedName name="hx_c0200_r220_c010">'[2]EU-OV1'!$C$26</definedName>
    <definedName name="hx_c0200_r600_c010">'[2]EU-OV1'!$C$31</definedName>
    <definedName name="hx_c0200_r640_c010">'[2]EU-OV1'!$C$17</definedName>
    <definedName name="hx_c0700a_s001_r080_c040">'[2]EU-LI2'!$J$10</definedName>
    <definedName name="hx_c0700a_s001_r110_c200">'[2]EU-LI2'!$J$12</definedName>
    <definedName name="hx_c0700a_s001_r110_c220">'[2]EU-OV1'!$C$14</definedName>
    <definedName name="hx_c0700a_s001_r250_c220">'[2]EU-OV1'!$C$32</definedName>
    <definedName name="hx_c0700a_s002_r070_c040">[2]CR4!$C$7</definedName>
    <definedName name="hx_c0700a_s002_r070_c220">[2]CR4!$J$7</definedName>
    <definedName name="hx_c0700a_s002_r080_c040">[2]CR4!$D$7</definedName>
    <definedName name="hx_c0700a_s002_r080_c220">[2]CR4!$K$7</definedName>
    <definedName name="hx_c0700a_s003_r070_c040">[2]CR4!$C$8</definedName>
    <definedName name="hx_c0700a_s003_r070_c220">[2]CR4!$J$8</definedName>
    <definedName name="hx_c0700a_s003_r080_c040">[2]CR4!$D$8</definedName>
    <definedName name="hx_c0700a_s003_r080_c220">[2]CR4!$K$8</definedName>
    <definedName name="hx_c0700a_s004_r070_c040">[2]CR4!$C$9</definedName>
    <definedName name="hx_c0700a_s004_r070_c220">[2]CR4!$J$9</definedName>
    <definedName name="hx_c0700a_s004_r080_c040">[2]CR4!$D$9</definedName>
    <definedName name="hx_c0700a_s004_r080_c220">[2]CR4!$K$9</definedName>
    <definedName name="hx_c0700a_s005_r070_c040">[2]CR4!$C$10</definedName>
    <definedName name="hx_c0700a_s005_r070_c220">[2]CR4!$J$10</definedName>
    <definedName name="hx_c0700a_s005_r080_c040">[2]CR4!$D$10</definedName>
    <definedName name="hx_c0700a_s005_r080_c220">[2]CR4!$K$10</definedName>
    <definedName name="hx_c0700a_s007_r070_c040">[2]CR4!$C$11</definedName>
    <definedName name="hx_c0700a_s007_r070_c220">[2]CR4!$J$11</definedName>
    <definedName name="hx_c0700a_s007_r080_c040">[2]CR4!$D$11</definedName>
    <definedName name="hx_c0700a_s007_r080_c220">[2]CR4!$K$11</definedName>
    <definedName name="hx_c0700a_s008_r070_c040">[2]CR4!$C$12</definedName>
    <definedName name="hx_c0700a_s008_r070_c220">[2]CR4!$J$12</definedName>
    <definedName name="hx_c0700a_s008_r080_c040">[2]CR4!$D$12</definedName>
    <definedName name="hx_c0700a_s008_r080_c220">[2]CR4!$K$12</definedName>
    <definedName name="hx_c0700a_s009_r070_c040">[2]CR4!$C$13</definedName>
    <definedName name="hx_c0700a_s009_r070_c220">[2]CR4!$J$13</definedName>
    <definedName name="hx_c0700a_s009_r080_c040">[2]CR4!$D$13</definedName>
    <definedName name="hx_c0700a_s009_r080_c220">[2]CR4!$K$13</definedName>
    <definedName name="hx_c0700a_s010_r070_c040">[2]CR4!$C$14</definedName>
    <definedName name="hx_c0700a_s010_r070_c220">[2]CR4!$J$14</definedName>
    <definedName name="hx_c0700a_s010_r080_c040">[2]CR4!$D$14</definedName>
    <definedName name="hx_c0700a_s010_r080_c220">[2]CR4!$K$14</definedName>
    <definedName name="hx_c0700a_s011_r070_c040">[2]CR4!$C$15</definedName>
    <definedName name="hx_c0700a_s011_r070_c220">[2]CR4!$J$15</definedName>
    <definedName name="hx_c0700a_s011_r080_c040">[2]CR4!$D$15</definedName>
    <definedName name="hx_c0700a_s011_r080_c220">[2]CR4!$K$15</definedName>
    <definedName name="hx_c0700a_s013_r070_c040">[2]CR4!$C$16</definedName>
    <definedName name="hx_c0700a_s013_r070_c220">[2]CR4!$J$16</definedName>
    <definedName name="hx_c0700a_s013_r080_c040">[2]CR4!$D$16</definedName>
    <definedName name="hx_c0700a_s013_r080_c220">[2]CR4!$K$16</definedName>
    <definedName name="hx_c0700a_s016_r070_c040">[2]CR4!$C$17</definedName>
    <definedName name="hx_c0700a_s016_r070_c220">[2]CR4!$J$17</definedName>
    <definedName name="hx_c0700a_s016_r080_c040">[2]CR4!$D$17</definedName>
    <definedName name="hx_c0700a_s016_r080_c220">[2]CR4!$K$17</definedName>
    <definedName name="hx_c0700a_s017_r070_c040">[2]CR4!$C$18</definedName>
    <definedName name="hx_c0700a_s017_r070_c220">[2]CR4!$J$18</definedName>
    <definedName name="hx_c0700a_s017_r080_c040">[2]CR4!$D$18</definedName>
    <definedName name="hx_c0700a_s017_r080_c220">[2]CR4!$K$18</definedName>
    <definedName name="hx_c1200_r110_c210">'[2]EU-LI2'!$F$10</definedName>
    <definedName name="hx_c4700_r060_c010">[2]CCR1!$D$6</definedName>
    <definedName name="hx_c4700_r090_c010">[2]CCR1!$E$6</definedName>
    <definedName name="hx_c4700_r150_c010">'LR1'!$C$22</definedName>
    <definedName name="hx_c4700_r160_c010">'LR1'!$C$23</definedName>
    <definedName name="hx_c4700_r170_c010">'LR1'!$C$24</definedName>
    <definedName name="hx_c4700_r180_c010">'LR1'!$C$25</definedName>
    <definedName name="hx_c4700_r300_c010">[2]LR1!$C$16</definedName>
    <definedName name="hx_c4700_r320_c010">[2]LR2!$C$28</definedName>
    <definedName name="Konsolidering">#REF!</definedName>
    <definedName name="Konsolideringsnivå" localSheetId="4">#REF!</definedName>
    <definedName name="Konsolideringsnivå" localSheetId="26">#REF!</definedName>
    <definedName name="Konsolideringsnivå" localSheetId="31">#REF!</definedName>
    <definedName name="Konsolideringsnivå" localSheetId="43">#REF!</definedName>
    <definedName name="Konsolideringsnivå">#REF!</definedName>
    <definedName name="Print_Area" localSheetId="5">'A4'!$A$1:$F$45</definedName>
    <definedName name="Print_Area" localSheetId="9">'A8'!$A$1:$I$40</definedName>
    <definedName name="Print_Area" localSheetId="10">'A9'!$A$1:$H$14</definedName>
    <definedName name="Print_Area" localSheetId="3">'CC1'!$A$1:$E$143</definedName>
    <definedName name="Print_Area" localSheetId="32">'EU CCR1'!$A$1:$I$20</definedName>
    <definedName name="Print_Area" localSheetId="34">'EU CCR3'!$A$1:$L$20</definedName>
    <definedName name="Print_Area" localSheetId="35">'EU CCR5-A'!$A$1:$G$15</definedName>
    <definedName name="Print_Area" localSheetId="37">'EU CCR6'!$A$1:$E$21</definedName>
    <definedName name="Print_Area" localSheetId="19">'EU CR1-A'!$A$1:$I$29</definedName>
    <definedName name="Print_Area" localSheetId="20">'EU CR1-B'!$A$1:$I$26</definedName>
    <definedName name="Print_Area" localSheetId="21">'EU CR1-C'!$A$1:$I$15</definedName>
    <definedName name="Print_Area" localSheetId="23">'EU CR1-E'!$A$1:$O$13</definedName>
    <definedName name="Print_Area" localSheetId="29">'EU CR4'!$A$1:$H$27</definedName>
    <definedName name="Print_Area" localSheetId="30">'EU CR5'!$A$1:$T$22</definedName>
    <definedName name="Print_Area" localSheetId="18">'EU LI2'!$A$1:$G$23</definedName>
    <definedName name="Print_Area" localSheetId="16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11">'A10'!$A$1:$D$28</definedName>
    <definedName name="_xlnm.Print_Area" localSheetId="6">'A5'!$A$1:$F$10</definedName>
    <definedName name="_xlnm.Print_Area" localSheetId="7">'A6'!$A$1:$D$19</definedName>
    <definedName name="_xlnm.Print_Area" localSheetId="8">'A7'!$A$1:$E$14</definedName>
    <definedName name="_xlnm.Print_Area" localSheetId="4">'CC2'!$B$2:$D$46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2">'EU CR1-D'!$A$1:$H$13</definedName>
    <definedName name="_xlnm.Print_Area" localSheetId="24">'EU CR2-A'!$A$1:$D$21</definedName>
    <definedName name="_xlnm.Print_Area" localSheetId="25">'EU CR2-B'!$A$1:$C$19</definedName>
    <definedName name="_xlnm.Print_Area" localSheetId="28">'EU CR3'!$A$1:$G$16</definedName>
    <definedName name="_xlnm.Print_Area" localSheetId="1">'KM1'!$A$1:$G$31</definedName>
  </definedNames>
  <calcPr calcId="145621"/>
</workbook>
</file>

<file path=xl/calcChain.xml><?xml version="1.0" encoding="utf-8"?>
<calcChain xmlns="http://schemas.openxmlformats.org/spreadsheetml/2006/main">
  <c r="C46" i="40" l="1"/>
  <c r="C48" i="40" s="1"/>
  <c r="E14" i="47"/>
  <c r="C1" i="35" l="1"/>
  <c r="U28" i="50" l="1"/>
  <c r="U29" i="50" s="1"/>
  <c r="T28" i="50"/>
  <c r="T29" i="50" s="1"/>
  <c r="S28" i="50"/>
  <c r="S29" i="50" s="1"/>
  <c r="R28" i="50"/>
  <c r="R29" i="50" s="1"/>
  <c r="Q28" i="50"/>
  <c r="Q29" i="50" s="1"/>
  <c r="P28" i="50"/>
  <c r="P29" i="50" s="1"/>
  <c r="O28" i="50"/>
  <c r="O29" i="50" s="1"/>
  <c r="M28" i="50"/>
  <c r="M29" i="50" s="1"/>
  <c r="L28" i="50"/>
  <c r="L29" i="50" s="1"/>
  <c r="K28" i="50"/>
  <c r="K29" i="50" s="1"/>
  <c r="J28" i="50"/>
  <c r="J29" i="50" s="1"/>
  <c r="I28" i="50"/>
  <c r="I29" i="50" s="1"/>
  <c r="G28" i="50"/>
  <c r="G29" i="50" s="1"/>
  <c r="F28" i="50"/>
  <c r="F29" i="50" s="1"/>
  <c r="E28" i="50"/>
  <c r="E29" i="50" s="1"/>
  <c r="D28" i="50"/>
  <c r="D29" i="50" s="1"/>
  <c r="C28" i="50"/>
  <c r="C29" i="50" s="1"/>
  <c r="V27" i="50"/>
  <c r="V26" i="50"/>
  <c r="V25" i="50"/>
  <c r="V24" i="50"/>
  <c r="V23" i="50"/>
  <c r="V22" i="50"/>
  <c r="V21" i="50"/>
  <c r="U21" i="50"/>
  <c r="N20" i="50"/>
  <c r="V20" i="50" s="1"/>
  <c r="M20" i="50"/>
  <c r="V19" i="50"/>
  <c r="N18" i="50"/>
  <c r="N28" i="50" s="1"/>
  <c r="N29" i="50" s="1"/>
  <c r="H18" i="50"/>
  <c r="H28" i="50" s="1"/>
  <c r="H29" i="50" s="1"/>
  <c r="V17" i="50"/>
  <c r="V16" i="50"/>
  <c r="V15" i="50"/>
  <c r="V14" i="50"/>
  <c r="V13" i="50"/>
  <c r="V12" i="50"/>
  <c r="V18" i="50" l="1"/>
  <c r="V28" i="50" s="1"/>
  <c r="V29" i="50" s="1"/>
  <c r="C3" i="43" l="1"/>
  <c r="D3" i="43" s="1"/>
  <c r="C2" i="42"/>
  <c r="C2" i="39"/>
  <c r="F14" i="47" l="1"/>
  <c r="F3" i="46" l="1"/>
  <c r="D3" i="46"/>
  <c r="E3" i="46"/>
  <c r="E40" i="40" l="1"/>
  <c r="E33" i="40"/>
  <c r="E16" i="40"/>
  <c r="D2" i="39" l="1"/>
  <c r="E2" i="39" s="1"/>
  <c r="F2" i="39" s="1"/>
  <c r="G2" i="39" s="1"/>
  <c r="C89" i="35" l="1"/>
  <c r="H8" i="13" l="1"/>
  <c r="G8" i="13"/>
  <c r="F8" i="13"/>
  <c r="E8" i="13"/>
  <c r="D8" i="13"/>
  <c r="C8" i="13"/>
  <c r="C3" i="1" l="1"/>
  <c r="D3" i="1" l="1"/>
  <c r="E3" i="1"/>
  <c r="J18" i="25" l="1"/>
  <c r="B20" i="38"/>
  <c r="B17" i="38"/>
  <c r="B16" i="38"/>
  <c r="B15" i="38"/>
</calcChain>
</file>

<file path=xl/sharedStrings.xml><?xml version="1.0" encoding="utf-8"?>
<sst xmlns="http://schemas.openxmlformats.org/spreadsheetml/2006/main" count="2268" uniqueCount="946">
  <si>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</si>
  <si>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</si>
  <si>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</si>
  <si>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</si>
  <si>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</si>
  <si>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</si>
  <si>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</si>
  <si>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</si>
  <si>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</si>
  <si>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</si>
  <si>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</si>
  <si>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</si>
  <si>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</si>
  <si>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</si>
  <si>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</si>
  <si>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</si>
  <si>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</si>
  <si>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</si>
  <si>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</si>
  <si>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</si>
  <si>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</si>
  <si>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</si>
  <si>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</si>
  <si>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</si>
  <si>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</si>
  <si>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</si>
  <si>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</si>
  <si>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</si>
  <si>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</si>
  <si>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</si>
  <si>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</si>
  <si>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</si>
  <si>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</si>
  <si>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</si>
  <si>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</si>
  <si>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</si>
  <si>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</si>
  <si>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</si>
  <si>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</si>
  <si>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</si>
  <si>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</si>
  <si>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</si>
  <si>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</si>
  <si>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</si>
  <si>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</si>
  <si>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</si>
  <si>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</si>
  <si>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</si>
  <si>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</si>
  <si>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</si>
  <si>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</si>
  <si>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</si>
  <si>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</si>
  <si>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</si>
  <si>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</si>
  <si>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</si>
  <si>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</si>
  <si>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</si>
  <si>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</si>
  <si>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</si>
  <si>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</si>
  <si>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</si>
  <si>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</si>
  <si>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</si>
  <si>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</si>
  <si>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</si>
  <si>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</si>
  <si>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</si>
  <si>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</si>
  <si>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</si>
  <si>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</si>
  <si>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</si>
  <si>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</si>
  <si>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</si>
  <si>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</si>
  <si>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</si>
  <si>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</si>
  <si>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</si>
  <si>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</si>
  <si>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</si>
  <si>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</si>
  <si>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</si>
  <si>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</si>
  <si>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</si>
  <si>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</si>
  <si>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</si>
  <si>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</si>
  <si>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</si>
  <si>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</si>
  <si>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</si>
  <si>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</si>
  <si>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</si>
  <si>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</si>
  <si>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</si>
  <si>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</si>
  <si>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</si>
  <si>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</si>
  <si>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</si>
  <si>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</si>
  <si>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</si>
  <si>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</si>
  <si>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</si>
  <si>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</si>
  <si>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</si>
  <si>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</si>
  <si>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</si>
  <si>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</si>
  <si>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</si>
  <si>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</si>
  <si>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</si>
  <si>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</si>
  <si>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</si>
  <si>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</si>
  <si>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</si>
  <si>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</si>
  <si>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</si>
  <si>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</si>
  <si>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</si>
  <si>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</si>
  <si>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</si>
  <si>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</si>
  <si>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</si>
  <si>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</si>
  <si>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</si>
  <si>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</si>
  <si>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</si>
  <si>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</si>
  <si>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</si>
  <si>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</si>
  <si>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</si>
  <si>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</si>
  <si>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</si>
  <si>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</si>
  <si>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</si>
  <si>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</si>
  <si>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</si>
  <si>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</si>
  <si>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</si>
  <si>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</si>
  <si>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</si>
  <si>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</si>
  <si>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</si>
  <si>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</si>
  <si>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</si>
  <si>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</si>
  <si>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</si>
  <si>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</si>
  <si>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</si>
  <si>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</si>
  <si>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</si>
  <si>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</si>
  <si>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</si>
  <si>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</si>
  <si>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</si>
  <si>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</si>
  <si>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</si>
  <si>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</si>
  <si>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</si>
  <si>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</si>
  <si>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</si>
  <si>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</si>
  <si>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</si>
  <si>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</si>
  <si>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</si>
  <si>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</si>
  <si>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</si>
  <si>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</si>
  <si>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</si>
  <si>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</si>
  <si>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</si>
  <si>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</si>
  <si>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</si>
  <si>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</si>
  <si>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</si>
  <si>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</si>
  <si>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</si>
  <si>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</si>
  <si>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</si>
  <si>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</si>
  <si>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</si>
  <si>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</si>
  <si>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</si>
  <si>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</si>
  <si>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</si>
  <si>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</si>
  <si>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</si>
  <si>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</si>
  <si>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</si>
  <si>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</si>
  <si>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</si>
  <si>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</si>
  <si>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</si>
  <si>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</si>
  <si>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</si>
  <si>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</si>
  <si>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</si>
  <si>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</si>
  <si>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</si>
  <si>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</si>
  <si>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</si>
  <si>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</si>
  <si>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</si>
  <si>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</si>
  <si>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</si>
  <si>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</si>
  <si>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</si>
  <si>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</si>
  <si>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</si>
  <si>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</si>
  <si>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</si>
  <si>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</si>
  <si>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</si>
  <si>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</si>
  <si>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</si>
  <si>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</si>
  <si>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</si>
  <si>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</si>
  <si>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</si>
  <si>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</si>
  <si>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</si>
  <si>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</si>
  <si>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</si>
  <si>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</si>
  <si>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</si>
  <si>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</si>
  <si>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</si>
  <si>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</si>
  <si>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</si>
  <si>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</si>
  <si>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</si>
  <si>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</si>
  <si>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</si>
  <si>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</si>
  <si>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</si>
  <si>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</si>
  <si>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</si>
  <si>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</si>
  <si>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</si>
  <si>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</si>
  <si>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</si>
  <si>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</si>
  <si>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</si>
  <si>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</si>
  <si>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</si>
  <si>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</si>
  <si>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</si>
  <si>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</si>
  <si>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</si>
  <si>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</si>
  <si>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</si>
  <si>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</si>
  <si>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</si>
  <si>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</si>
  <si>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</si>
  <si>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</si>
  <si>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</si>
  <si>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</si>
  <si>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</si>
  <si>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</si>
  <si>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</si>
  <si>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</si>
  <si>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</si>
  <si>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</si>
  <si>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</si>
  <si>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</si>
  <si>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</si>
  <si>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</si>
  <si>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</si>
  <si>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</si>
  <si>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</si>
  <si>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</si>
  <si>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</si>
  <si>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</si>
  <si>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</si>
  <si>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</si>
  <si>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</si>
  <si>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</si>
  <si>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</si>
  <si>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</si>
  <si>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</si>
  <si>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</si>
  <si>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</si>
  <si>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</si>
  <si>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</si>
  <si>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</si>
  <si>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</si>
  <si>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</si>
  <si>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</si>
  <si>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</si>
  <si>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</si>
  <si>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</si>
  <si>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</si>
  <si>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</si>
  <si>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</si>
  <si>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</si>
  <si>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</si>
  <si>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</si>
  <si>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</si>
  <si>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</si>
  <si>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</si>
  <si>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</si>
  <si>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</si>
  <si>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</si>
  <si>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</si>
  <si>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</si>
  <si>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</si>
  <si>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</si>
  <si>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</si>
  <si>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</si>
  <si>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</si>
  <si>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</si>
  <si>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</si>
  <si>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</si>
  <si>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</si>
  <si>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</si>
  <si>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Motsyklisk kapitalbuffersats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</si>
  <si>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</si>
  <si>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</si>
  <si>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</si>
  <si>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</si>
  <si>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</si>
  <si>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</si>
  <si>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</si>
  <si>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</si>
  <si>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</si>
  <si>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</si>
  <si>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</si>
  <si>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</si>
  <si>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</si>
  <si>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</si>
  <si>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</si>
  <si>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</si>
  <si>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</si>
  <si>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</si>
  <si>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</si>
  <si>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</si>
  <si>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</si>
  <si>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</si>
  <si>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</si>
  <si>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</si>
  <si>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</si>
  <si>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</si>
  <si>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</si>
  <si>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</si>
  <si>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</si>
  <si>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</si>
  <si>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</si>
  <si>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</si>
  <si>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</si>
  <si>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</si>
  <si>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</si>
  <si>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</si>
  <si>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</si>
  <si>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</si>
  <si>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</si>
  <si>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</si>
  <si>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</si>
  <si>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</si>
  <si>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</si>
  <si>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</si>
  <si>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</si>
  <si>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</si>
  <si>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</si>
  <si>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</si>
  <si>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</si>
  <si>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</si>
  <si>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</si>
  <si>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</si>
  <si>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</si>
  <si>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</si>
  <si>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</si>
  <si>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</si>
  <si>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</si>
  <si>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</si>
  <si>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</si>
  <si>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</si>
  <si>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</si>
  <si>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</si>
  <si>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</si>
  <si>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</si>
  <si>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</si>
  <si>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</si>
  <si>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</si>
  <si>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</si>
  <si>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</si>
  <si>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</si>
  <si>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</si>
  <si>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</si>
  <si>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</si>
  <si>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</si>
  <si>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</si>
  <si>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</si>
  <si>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</si>
  <si>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</si>
  <si>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</si>
  <si>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</si>
  <si>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</si>
  <si>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</si>
  <si>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</si>
  <si>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</si>
  <si>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</si>
  <si>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</si>
  <si>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</si>
  <si>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</si>
  <si>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</si>
  <si>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</si>
  <si>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</si>
  <si>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</si>
  <si>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</si>
  <si>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</si>
  <si>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</si>
  <si>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</si>
  <si>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</si>
  <si>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</si>
  <si>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</si>
  <si>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</si>
  <si>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</si>
  <si>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</si>
  <si>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</si>
  <si>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</si>
  <si>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</si>
  <si>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</si>
  <si>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</si>
  <si>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</si>
  <si>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NO0010720436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</si>
  <si>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</si>
  <si>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</si>
  <si>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</si>
  <si>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</si>
  <si>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</si>
  <si>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</si>
  <si>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</si>
  <si>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</si>
  <si>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</si>
  <si>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</si>
  <si>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</si>
  <si>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</si>
  <si>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</si>
  <si>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</si>
  <si>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</si>
  <si>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</si>
  <si>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</si>
  <si>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</si>
  <si>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</si>
  <si>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</si>
  <si>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</si>
  <si>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</si>
  <si>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</si>
  <si>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</si>
  <si>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</si>
  <si>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</si>
  <si>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</si>
  <si>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</si>
  <si>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</si>
  <si>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</si>
  <si>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</si>
  <si>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</si>
  <si>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26. september 2019 til 100 % av pålydende + påløpt rente. Regulatorisk innløsningsrett.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</si>
  <si>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</si>
  <si>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</si>
  <si>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</si>
  <si>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</si>
  <si>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</si>
  <si>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</si>
  <si>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</si>
  <si>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3M NIBOR + 2,80 %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</si>
  <si>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</si>
  <si>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</si>
  <si>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</si>
  <si>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</si>
  <si>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</si>
  <si>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</si>
  <si>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</si>
  <si>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</si>
  <si>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</si>
  <si>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</si>
  <si>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</si>
  <si>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</si>
  <si>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</si>
  <si>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</si>
  <si>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</si>
  <si>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</si>
  <si>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</si>
  <si>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</si>
  <si>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</si>
  <si>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</si>
  <si>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</si>
  <si>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</si>
  <si>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</si>
  <si>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</si>
  <si>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</si>
  <si>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</si>
  <si>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</si>
  <si>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</si>
  <si>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</si>
  <si>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</si>
  <si>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</si>
  <si>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</si>
  <si>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</si>
  <si>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</si>
  <si>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</si>
  <si>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</si>
  <si>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</si>
  <si>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</si>
  <si>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</si>
  <si>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</si>
  <si>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</si>
  <si>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</si>
  <si>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</si>
  <si>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</si>
  <si>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</si>
  <si>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</si>
  <si>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</si>
  <si>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</si>
  <si>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</si>
  <si>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</si>
  <si>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</si>
  <si>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</si>
  <si>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</si>
  <si>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</si>
  <si>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</si>
  <si>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</si>
  <si>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</si>
  <si>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</si>
  <si>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</si>
  <si>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</si>
  <si>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</si>
  <si>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</si>
  <si>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</si>
  <si>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</si>
  <si>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</si>
  <si>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</si>
  <si>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</si>
  <si>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</si>
  <si>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</si>
  <si>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</si>
  <si>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</si>
  <si>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</si>
  <si>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</si>
  <si>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</si>
  <si>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</si>
  <si>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</si>
  <si>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</si>
  <si>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</si>
  <si>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</si>
  <si>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</si>
  <si>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</si>
  <si>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</si>
  <si>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</si>
  <si>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</si>
  <si>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</si>
  <si>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</si>
  <si>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</si>
  <si>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</si>
  <si>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</si>
  <si>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</si>
  <si>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</si>
  <si>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</si>
  <si>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</si>
  <si>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</si>
  <si>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</si>
  <si>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</si>
  <si>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</si>
  <si>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</si>
  <si>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</si>
  <si>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</si>
  <si>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</si>
  <si>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</si>
  <si>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</si>
  <si>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</si>
  <si>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</si>
  <si>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</si>
  <si>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</si>
  <si>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</si>
  <si>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</si>
  <si>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</si>
  <si>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</si>
  <si>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</si>
  <si>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</si>
  <si>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</si>
  <si>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</si>
  <si>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</si>
  <si>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</si>
  <si>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</si>
  <si>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</si>
  <si>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</si>
  <si>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</si>
  <si>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</si>
  <si>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</si>
  <si>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</si>
  <si>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</si>
  <si>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</si>
  <si>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</si>
  <si>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</si>
  <si>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</si>
  <si>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</si>
  <si>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</si>
  <si>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</si>
  <si>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</si>
  <si>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</si>
  <si>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</si>
  <si>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</si>
  <si>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</si>
  <si>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</si>
  <si>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</si>
  <si>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</si>
  <si>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</si>
  <si>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</si>
  <si>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</si>
  <si>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</si>
  <si>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</si>
  <si>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</si>
  <si>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</si>
  <si>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</si>
  <si>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</si>
  <si>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</si>
  <si>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</si>
  <si>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</si>
  <si>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</si>
  <si>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</si>
  <si>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</si>
  <si>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</si>
  <si>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</si>
  <si>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</si>
  <si>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</si>
  <si>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</si>
  <si>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</si>
  <si>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</si>
  <si>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</si>
  <si>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</si>
  <si>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</si>
  <si>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</si>
  <si>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</si>
  <si>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</si>
  <si>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</si>
  <si>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</si>
  <si>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</si>
  <si>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</si>
  <si>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</si>
  <si>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</si>
  <si>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</si>
  <si>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</si>
  <si>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</si>
  <si>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</si>
  <si>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</si>
  <si>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</si>
  <si>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</si>
  <si>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</si>
  <si>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</si>
  <si>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</si>
  <si>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</si>
  <si>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</si>
  <si>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</si>
  <si>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</si>
  <si>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</si>
  <si>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</si>
  <si>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</si>
  <si>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</si>
  <si>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</si>
  <si>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</si>
  <si>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</si>
  <si>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</si>
  <si>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</si>
  <si>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</si>
  <si>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</si>
  <si>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</si>
  <si>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</si>
  <si>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</si>
  <si>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</si>
  <si>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</si>
  <si>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</si>
  <si>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</si>
  <si>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</si>
  <si>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</si>
  <si>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</si>
  <si>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</si>
  <si>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</si>
  <si>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</si>
  <si>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</si>
  <si>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</si>
  <si>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</si>
  <si>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</si>
  <si>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</si>
  <si>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</si>
  <si>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</si>
  <si>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</si>
  <si>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</si>
  <si>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</si>
  <si>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</si>
  <si>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</si>
  <si>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</si>
  <si>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Ordinær egenkapitalbeviskapital</t>
  </si>
  <si>
    <t>Skjema for offentliggjøring av sammensetningen av ansvarlig kapital</t>
  </si>
  <si>
    <t>Gruppenedskrivning næring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</si>
  <si>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</si>
  <si>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</si>
  <si>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</si>
  <si>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</si>
  <si>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</si>
  <si>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</si>
  <si>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</si>
  <si>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</si>
  <si>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</si>
  <si>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Beløp pr 31.12.17</t>
  </si>
  <si>
    <t>Gjennomsnittlig beløp for 2017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</si>
  <si>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</si>
  <si>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</si>
  <si>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</si>
  <si>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</si>
  <si>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</si>
  <si>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</si>
  <si>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</si>
  <si>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</si>
  <si>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</si>
  <si>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</si>
  <si>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</si>
  <si>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</si>
  <si>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</si>
  <si>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</si>
  <si>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</si>
  <si>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</si>
  <si>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</si>
  <si>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</si>
  <si>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</si>
  <si>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</si>
  <si>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</si>
  <si>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</si>
  <si>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</si>
  <si>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</si>
  <si>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</si>
  <si>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</si>
  <si>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Totalt ekponeringsbeløp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</si>
  <si>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</si>
  <si>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</si>
  <si>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</si>
  <si>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</si>
  <si>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</si>
  <si>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</si>
  <si>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</si>
  <si>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</si>
  <si>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</si>
  <si>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</si>
  <si>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</si>
  <si>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</si>
  <si>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</si>
  <si>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</si>
  <si>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</si>
  <si>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</si>
  <si>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</si>
  <si>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</si>
  <si>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</si>
  <si>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</si>
  <si>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</si>
  <si>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</si>
  <si>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</si>
  <si>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</si>
  <si>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</si>
  <si>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</si>
  <si>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</si>
  <si>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</si>
  <si>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</si>
  <si>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Engasjementsbeløp benyttet som grunnlag for beregning</t>
  </si>
  <si>
    <t>Bankspesifikk motsyklisk kapitalbuffersats</t>
  </si>
  <si>
    <t>Motsyklisk kapitalbufferkrav</t>
  </si>
  <si>
    <t>Engasjementbeløp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</si>
  <si>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</si>
  <si>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</si>
  <si>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</si>
  <si>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</si>
  <si>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</si>
  <si>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</si>
  <si>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</si>
  <si>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</si>
  <si>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</si>
  <si>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</si>
  <si>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</si>
  <si>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</si>
  <si>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</si>
  <si>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</si>
  <si>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</si>
  <si>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</si>
  <si>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</si>
  <si>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</si>
  <si>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</si>
  <si>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</si>
  <si>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</si>
  <si>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</si>
  <si>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</si>
  <si>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</si>
  <si>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</si>
  <si>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</si>
  <si>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</si>
  <si>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</si>
  <si>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</si>
  <si>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</si>
  <si>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</si>
  <si>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</si>
  <si>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</si>
  <si>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</si>
  <si>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</si>
  <si>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</si>
  <si>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</si>
  <si>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CCyB1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</si>
  <si>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</si>
  <si>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</si>
  <si>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</si>
  <si>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</si>
  <si>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</si>
  <si>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</si>
  <si>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</si>
  <si>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</si>
  <si>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</si>
  <si>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</si>
  <si>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</si>
  <si>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</si>
  <si>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Verdi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</si>
  <si>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</si>
  <si>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</si>
  <si>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</si>
  <si>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</si>
  <si>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</si>
  <si>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</si>
  <si>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</si>
  <si>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</si>
  <si>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</si>
  <si>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</si>
  <si>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</si>
  <si>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</si>
  <si>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</si>
  <si>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</si>
  <si>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</si>
  <si>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</si>
  <si>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</si>
  <si>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</si>
  <si>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</si>
  <si>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</si>
  <si>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</si>
  <si>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</si>
  <si>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</si>
  <si>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</si>
  <si>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</si>
  <si>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</si>
  <si>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</si>
  <si>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</si>
  <si>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</si>
  <si>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</si>
  <si>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</si>
  <si>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</si>
  <si>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</si>
  <si>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</si>
  <si>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KM2, TLAC1-3, GSIB1, OR2, OR3, REM3</t>
  </si>
  <si>
    <t>Avsetn. gar.ansv./ubenyttet kreditt</t>
  </si>
  <si>
    <t>Finansielle derivater sikr.bokf.</t>
  </si>
  <si>
    <t>Andre finansielle derivater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</si>
  <si>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</si>
  <si>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</si>
  <si>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</si>
  <si>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</si>
  <si>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</si>
  <si>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</si>
  <si>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</si>
  <si>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</si>
  <si>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</si>
  <si>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</si>
  <si>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</si>
  <si>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</si>
  <si>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</si>
  <si>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</si>
  <si>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</si>
  <si>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</si>
  <si>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</si>
  <si>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</si>
  <si>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</si>
  <si>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</si>
  <si>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</si>
  <si>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</si>
  <si>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</si>
  <si>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</si>
  <si>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</si>
  <si>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</si>
  <si>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</si>
  <si>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</si>
  <si>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</si>
  <si>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</si>
  <si>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</si>
  <si>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</si>
  <si>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</si>
  <si>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</si>
  <si>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</si>
  <si>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</si>
  <si>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</si>
  <si>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</si>
  <si>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</si>
  <si>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</si>
  <si>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</si>
  <si>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</si>
  <si>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</si>
  <si>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</si>
  <si>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</si>
  <si>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</si>
  <si>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</si>
  <si>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</si>
  <si>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</si>
  <si>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</si>
  <si>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</si>
  <si>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</si>
  <si>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</si>
  <si>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</si>
  <si>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</si>
  <si>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</si>
  <si>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</si>
  <si>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</si>
  <si>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</si>
  <si>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</si>
  <si>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</si>
  <si>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</si>
  <si>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</si>
  <si>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</si>
  <si>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</si>
  <si>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</si>
  <si>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</si>
  <si>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</si>
  <si>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</si>
  <si>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</si>
  <si>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</si>
  <si>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</si>
  <si>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</si>
  <si>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</si>
  <si>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</si>
  <si>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</si>
  <si>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</si>
  <si>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</si>
  <si>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</si>
  <si>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</si>
  <si>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</si>
  <si>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</si>
  <si>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</si>
  <si>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</si>
  <si>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</si>
  <si>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</si>
  <si>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</si>
  <si>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</si>
  <si>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</si>
  <si>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MNOK 56,8</t>
  </si>
  <si>
    <t>Leierettigheter</t>
  </si>
  <si>
    <t>Forpliktelser knyttet til leieavtaler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</si>
</sst>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35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theme="0" tint="-0.1498458815271462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43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" fillId="3" borderId="12" applyNumberFormat="0" applyFont="0" applyAlignment="0" applyProtection="0"/>
    <xf numFmtId="0" fontId="10" fillId="3" borderId="12" applyNumberFormat="0" applyFont="0" applyAlignment="0" applyProtection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1" applyNumberFormat="0" applyFont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43" fontId="9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2" fillId="0" borderId="0"/>
  </cellStyleXfs>
  <cellXfs count="540">
    <xf numFmtId="0" fontId="0" fillId="0" borderId="0" xfId="0"/>
    <xf numFmtId="0" fontId="11" fillId="0" borderId="2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left" vertical="center" wrapText="1" indent="1"/>
    </xf>
    <xf numFmtId="0" fontId="11" fillId="0" borderId="2" xfId="10" applyFont="1" applyBorder="1" applyAlignment="1">
      <alignment vertical="center" wrapText="1"/>
    </xf>
    <xf numFmtId="0" fontId="14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3" fillId="0" borderId="2" xfId="10" applyFont="1" applyBorder="1" applyAlignment="1">
      <alignment vertical="center" wrapText="1"/>
    </xf>
    <xf numFmtId="0" fontId="11" fillId="0" borderId="0" xfId="10" applyFont="1" applyAlignment="1">
      <alignment vertical="center"/>
    </xf>
    <xf numFmtId="0" fontId="11" fillId="0" borderId="0" xfId="10" applyFont="1"/>
    <xf numFmtId="0" fontId="11" fillId="0" borderId="0" xfId="10" applyFont="1" applyBorder="1" applyAlignment="1">
      <alignment vertical="center"/>
    </xf>
    <xf numFmtId="3" fontId="11" fillId="0" borderId="0" xfId="10" applyNumberFormat="1" applyFont="1" applyBorder="1" applyAlignment="1">
      <alignment horizontal="right" vertical="center" wrapText="1"/>
    </xf>
    <xf numFmtId="0" fontId="11" fillId="0" borderId="0" xfId="10" applyFont="1" applyBorder="1" applyAlignment="1">
      <alignment horizontal="right" vertical="center" wrapText="1"/>
    </xf>
    <xf numFmtId="3" fontId="11" fillId="0" borderId="0" xfId="10" applyNumberFormat="1" applyFont="1"/>
    <xf numFmtId="0" fontId="11" fillId="0" borderId="0" xfId="9" applyFont="1"/>
    <xf numFmtId="0" fontId="16" fillId="0" borderId="0" xfId="9" applyFont="1"/>
    <xf numFmtId="0" fontId="12" fillId="0" borderId="0" xfId="10" applyFont="1"/>
    <xf numFmtId="0" fontId="12" fillId="0" borderId="0" xfId="10" applyFont="1" applyAlignment="1">
      <alignment vertical="center"/>
    </xf>
    <xf numFmtId="3" fontId="11" fillId="0" borderId="2" xfId="10" applyNumberFormat="1" applyFont="1" applyBorder="1" applyAlignment="1">
      <alignment vertical="center" wrapText="1"/>
    </xf>
    <xf numFmtId="3" fontId="11" fillId="0" borderId="2" xfId="10" applyNumberFormat="1" applyFont="1" applyBorder="1"/>
    <xf numFmtId="0" fontId="12" fillId="0" borderId="2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3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left" vertical="center" wrapText="1" indent="1"/>
    </xf>
    <xf numFmtId="0" fontId="11" fillId="0" borderId="13" xfId="10" applyFont="1" applyBorder="1" applyAlignment="1">
      <alignment vertical="center" wrapText="1"/>
    </xf>
    <xf numFmtId="3" fontId="11" fillId="0" borderId="13" xfId="10" applyNumberFormat="1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4" fillId="0" borderId="13" xfId="10" applyFont="1" applyBorder="1" applyAlignment="1">
      <alignment vertical="center" wrapText="1"/>
    </xf>
    <xf numFmtId="0" fontId="11" fillId="0" borderId="14" xfId="10" applyFont="1" applyBorder="1" applyAlignment="1">
      <alignment horizontal="left" vertical="center" wrapText="1" indent="1"/>
    </xf>
    <xf numFmtId="3" fontId="3" fillId="0" borderId="13" xfId="10" applyNumberFormat="1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3" fontId="11" fillId="0" borderId="0" xfId="10" quotePrefix="1" applyNumberFormat="1" applyFont="1"/>
    <xf numFmtId="0" fontId="11" fillId="0" borderId="2" xfId="10" applyFont="1" applyBorder="1" applyAlignment="1">
      <alignment vertical="center"/>
    </xf>
    <xf numFmtId="3" fontId="11" fillId="0" borderId="2" xfId="10" applyNumberFormat="1" applyFont="1" applyBorder="1" applyAlignment="1">
      <alignment horizontal="right" vertical="center" wrapText="1"/>
    </xf>
    <xf numFmtId="0" fontId="11" fillId="0" borderId="0" xfId="10" applyFont="1" applyAlignment="1">
      <alignment wrapText="1"/>
    </xf>
    <xf numFmtId="0" fontId="11" fillId="0" borderId="5" xfId="10" applyFont="1" applyBorder="1" applyAlignment="1">
      <alignment vertical="center"/>
    </xf>
    <xf numFmtId="0" fontId="16" fillId="0" borderId="0" xfId="9" applyFont="1" applyAlignment="1">
      <alignment wrapText="1"/>
    </xf>
    <xf numFmtId="0" fontId="11" fillId="0" borderId="0" xfId="9" applyFont="1" applyAlignment="1">
      <alignment wrapText="1"/>
    </xf>
    <xf numFmtId="0" fontId="11" fillId="0" borderId="4" xfId="10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vertical="center" wrapText="1"/>
    </xf>
    <xf numFmtId="0" fontId="3" fillId="0" borderId="2" xfId="10" applyFont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4" fillId="0" borderId="2" xfId="10" applyFont="1" applyBorder="1"/>
    <xf numFmtId="0" fontId="4" fillId="0" borderId="2" xfId="10" applyFont="1" applyBorder="1" applyAlignment="1">
      <alignment horizontal="right"/>
    </xf>
    <xf numFmtId="0" fontId="4" fillId="0" borderId="2" xfId="10" applyFont="1" applyBorder="1" applyAlignment="1">
      <alignment horizontal="center"/>
    </xf>
    <xf numFmtId="0" fontId="3" fillId="0" borderId="2" xfId="10" applyFont="1" applyBorder="1"/>
    <xf numFmtId="0" fontId="3" fillId="0" borderId="2" xfId="10" applyFont="1" applyBorder="1" applyAlignment="1">
      <alignment horizontal="right"/>
    </xf>
    <xf numFmtId="0" fontId="3" fillId="0" borderId="2" xfId="10" applyFont="1" applyBorder="1" applyAlignment="1">
      <alignment horizontal="center"/>
    </xf>
    <xf numFmtId="165" fontId="3" fillId="0" borderId="2" xfId="10" applyNumberFormat="1" applyFont="1" applyBorder="1" applyAlignment="1">
      <alignment horizontal="right"/>
    </xf>
    <xf numFmtId="15" fontId="3" fillId="0" borderId="2" xfId="10" applyNumberFormat="1" applyFont="1" applyBorder="1"/>
    <xf numFmtId="0" fontId="3" fillId="0" borderId="7" xfId="10" applyFont="1" applyBorder="1"/>
    <xf numFmtId="0" fontId="3" fillId="0" borderId="7" xfId="10" applyFont="1" applyBorder="1" applyAlignment="1">
      <alignment horizontal="center"/>
    </xf>
    <xf numFmtId="0" fontId="3" fillId="0" borderId="7" xfId="10" applyFont="1" applyBorder="1" applyAlignment="1">
      <alignment horizontal="right"/>
    </xf>
    <xf numFmtId="3" fontId="3" fillId="0" borderId="2" xfId="10" applyNumberFormat="1" applyFont="1" applyBorder="1" applyAlignment="1">
      <alignment horizontal="right"/>
    </xf>
    <xf numFmtId="3" fontId="3" fillId="0" borderId="2" xfId="10" applyNumberFormat="1" applyFont="1" applyBorder="1"/>
    <xf numFmtId="3" fontId="4" fillId="0" borderId="2" xfId="10" applyNumberFormat="1" applyFont="1" applyBorder="1" applyAlignment="1">
      <alignment horizontal="right"/>
    </xf>
    <xf numFmtId="3" fontId="3" fillId="0" borderId="7" xfId="10" applyNumberFormat="1" applyFont="1" applyBorder="1" applyAlignment="1">
      <alignment horizontal="right"/>
    </xf>
    <xf numFmtId="0" fontId="4" fillId="0" borderId="2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0" fontId="4" fillId="0" borderId="2" xfId="1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1" fillId="0" borderId="0" xfId="0" applyFont="1"/>
    <xf numFmtId="3" fontId="11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 wrapText="1"/>
    </xf>
    <xf numFmtId="0" fontId="12" fillId="0" borderId="0" xfId="9" applyFont="1" applyAlignment="1">
      <alignment horizontal="left"/>
    </xf>
    <xf numFmtId="0" fontId="11" fillId="0" borderId="2" xfId="10" applyFont="1" applyBorder="1" applyAlignment="1">
      <alignment horizontal="center" vertical="center" wrapText="1"/>
    </xf>
    <xf numFmtId="3" fontId="11" fillId="0" borderId="2" xfId="10" applyNumberFormat="1" applyFont="1" applyBorder="1" applyAlignment="1">
      <alignment vertical="center" wrapText="1"/>
    </xf>
    <xf numFmtId="0" fontId="11" fillId="0" borderId="2" xfId="1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0" xfId="10" applyNumberFormat="1" applyFont="1" applyBorder="1" applyAlignment="1">
      <alignment horizontal="right" vertical="center" wrapText="1"/>
    </xf>
    <xf numFmtId="0" fontId="11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vertical="center" wrapText="1"/>
    </xf>
    <xf numFmtId="0" fontId="11" fillId="0" borderId="13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3" fillId="0" borderId="2" xfId="7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164" fontId="11" fillId="0" borderId="2" xfId="22" applyNumberFormat="1" applyFont="1" applyBorder="1" applyAlignment="1">
      <alignment vertical="center" wrapText="1"/>
    </xf>
    <xf numFmtId="164" fontId="12" fillId="0" borderId="2" xfId="22" applyNumberFormat="1" applyFont="1" applyBorder="1" applyAlignment="1">
      <alignment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1" fillId="0" borderId="5" xfId="0" applyFont="1" applyBorder="1"/>
    <xf numFmtId="0" fontId="13" fillId="0" borderId="0" xfId="0" applyFont="1"/>
    <xf numFmtId="0" fontId="3" fillId="0" borderId="0" xfId="0" applyFont="1"/>
    <xf numFmtId="0" fontId="13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/>
    <xf numFmtId="3" fontId="3" fillId="4" borderId="2" xfId="0" applyNumberFormat="1" applyFont="1" applyFill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3" fontId="13" fillId="4" borderId="2" xfId="0" applyNumberFormat="1" applyFont="1" applyFill="1" applyBorder="1" applyAlignment="1">
      <alignment vertical="center" wrapText="1"/>
    </xf>
    <xf numFmtId="3" fontId="4" fillId="4" borderId="2" xfId="0" applyNumberFormat="1" applyFont="1" applyFill="1" applyBorder="1" applyAlignment="1">
      <alignment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Border="1"/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5" xfId="0" applyFont="1" applyFill="1" applyBorder="1"/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11" fillId="0" borderId="2" xfId="10" applyFont="1" applyBorder="1"/>
    <xf numFmtId="0" fontId="11" fillId="0" borderId="2" xfId="10" applyFont="1" applyBorder="1" applyAlignment="1">
      <alignment wrapText="1"/>
    </xf>
    <xf numFmtId="0" fontId="11" fillId="0" borderId="0" xfId="10" applyFont="1" applyBorder="1"/>
    <xf numFmtId="0" fontId="11" fillId="0" borderId="4" xfId="10" applyFont="1" applyBorder="1"/>
    <xf numFmtId="0" fontId="11" fillId="0" borderId="3" xfId="10" applyFont="1" applyBorder="1"/>
    <xf numFmtId="0" fontId="11" fillId="0" borderId="5" xfId="10" applyFont="1" applyBorder="1"/>
    <xf numFmtId="0" fontId="11" fillId="0" borderId="2" xfId="10" applyFont="1" applyBorder="1" applyAlignment="1">
      <alignment horizontal="center"/>
    </xf>
    <xf numFmtId="1" fontId="11" fillId="0" borderId="2" xfId="10" applyNumberFormat="1" applyFont="1" applyBorder="1"/>
    <xf numFmtId="0" fontId="12" fillId="0" borderId="2" xfId="10" applyFont="1" applyBorder="1"/>
    <xf numFmtId="0" fontId="11" fillId="0" borderId="2" xfId="10" applyFont="1" applyBorder="1" applyAlignment="1">
      <alignment horizontal="left" indent="2"/>
    </xf>
    <xf numFmtId="0" fontId="12" fillId="0" borderId="2" xfId="10" applyFont="1" applyBorder="1" applyAlignment="1">
      <alignment horizontal="left"/>
    </xf>
    <xf numFmtId="0" fontId="12" fillId="0" borderId="2" xfId="10" applyFont="1" applyBorder="1" applyAlignment="1">
      <alignment horizontal="left" indent="2"/>
    </xf>
    <xf numFmtId="0" fontId="11" fillId="5" borderId="2" xfId="10" applyFont="1" applyFill="1" applyBorder="1"/>
    <xf numFmtId="0" fontId="11" fillId="0" borderId="6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1" fillId="0" borderId="8" xfId="10" applyFont="1" applyBorder="1" applyAlignment="1">
      <alignment horizontal="center" vertical="center"/>
    </xf>
    <xf numFmtId="0" fontId="4" fillId="0" borderId="2" xfId="10" applyFont="1" applyBorder="1" applyAlignment="1">
      <alignment wrapText="1"/>
    </xf>
    <xf numFmtId="0" fontId="12" fillId="0" borderId="2" xfId="10" applyFont="1" applyBorder="1" applyAlignment="1">
      <alignment horizontal="center"/>
    </xf>
    <xf numFmtId="0" fontId="12" fillId="0" borderId="2" xfId="10" applyFont="1" applyBorder="1" applyAlignment="1">
      <alignment wrapText="1"/>
    </xf>
    <xf numFmtId="0" fontId="11" fillId="0" borderId="2" xfId="10" applyFont="1" applyBorder="1" applyAlignment="1">
      <alignment horizontal="left" indent="1"/>
    </xf>
    <xf numFmtId="0" fontId="11" fillId="0" borderId="2" xfId="10" applyFont="1" applyFill="1" applyBorder="1" applyAlignment="1">
      <alignment horizontal="left" indent="2"/>
    </xf>
    <xf numFmtId="0" fontId="11" fillId="0" borderId="2" xfId="10" applyFont="1" applyBorder="1" applyAlignment="1">
      <alignment horizontal="center" wrapText="1"/>
    </xf>
    <xf numFmtId="9" fontId="11" fillId="0" borderId="2" xfId="10" applyNumberFormat="1" applyFont="1" applyBorder="1" applyAlignment="1">
      <alignment horizontal="center" wrapText="1"/>
    </xf>
    <xf numFmtId="0" fontId="18" fillId="0" borderId="0" xfId="0" applyFont="1"/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0" xfId="24" applyFont="1"/>
    <xf numFmtId="0" fontId="0" fillId="0" borderId="0" xfId="0" applyAlignment="1">
      <alignment wrapText="1"/>
    </xf>
    <xf numFmtId="0" fontId="11" fillId="0" borderId="0" xfId="10" applyFont="1" applyBorder="1" applyAlignment="1">
      <alignment horizontal="center"/>
    </xf>
    <xf numFmtId="1" fontId="11" fillId="0" borderId="0" xfId="10" applyNumberFormat="1" applyFont="1" applyBorder="1"/>
    <xf numFmtId="0" fontId="11" fillId="0" borderId="2" xfId="10" applyFont="1" applyBorder="1" applyAlignment="1">
      <alignment horizontal="center" vertical="center"/>
    </xf>
    <xf numFmtId="3" fontId="16" fillId="0" borderId="2" xfId="10" applyNumberFormat="1" applyFont="1" applyBorder="1" applyAlignment="1">
      <alignment horizontal="right" vertical="center" wrapText="1"/>
    </xf>
    <xf numFmtId="14" fontId="12" fillId="0" borderId="0" xfId="10" applyNumberFormat="1" applyFont="1"/>
    <xf numFmtId="0" fontId="11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4" fillId="0" borderId="2" xfId="10" applyNumberFormat="1" applyFont="1" applyBorder="1"/>
    <xf numFmtId="1" fontId="12" fillId="0" borderId="2" xfId="10" applyNumberFormat="1" applyFont="1" applyBorder="1"/>
    <xf numFmtId="1" fontId="21" fillId="0" borderId="0" xfId="10" applyNumberFormat="1" applyFont="1"/>
    <xf numFmtId="0" fontId="3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2" fillId="0" borderId="0" xfId="25" applyFont="1"/>
    <xf numFmtId="0" fontId="11" fillId="0" borderId="0" xfId="25" applyFont="1"/>
    <xf numFmtId="0" fontId="11" fillId="0" borderId="0" xfId="25" applyFont="1" applyAlignment="1">
      <alignment wrapText="1"/>
    </xf>
    <xf numFmtId="0" fontId="11" fillId="0" borderId="2" xfId="25" applyFont="1" applyBorder="1" applyAlignment="1">
      <alignment horizontal="left" vertical="center"/>
    </xf>
    <xf numFmtId="0" fontId="11" fillId="0" borderId="2" xfId="25" applyFont="1" applyBorder="1" applyAlignment="1">
      <alignment horizontal="center" vertical="center" wrapText="1"/>
    </xf>
    <xf numFmtId="0" fontId="11" fillId="0" borderId="2" xfId="25" applyFont="1" applyBorder="1" applyAlignment="1">
      <alignment horizontal="left" vertical="center" wrapText="1"/>
    </xf>
    <xf numFmtId="14" fontId="3" fillId="0" borderId="2" xfId="25" applyNumberFormat="1" applyFont="1" applyBorder="1" applyAlignment="1">
      <alignment horizontal="center" vertical="center" wrapText="1"/>
    </xf>
    <xf numFmtId="0" fontId="14" fillId="0" borderId="2" xfId="25" applyFont="1" applyBorder="1" applyAlignment="1">
      <alignment horizontal="left" vertical="center"/>
    </xf>
    <xf numFmtId="0" fontId="14" fillId="0" borderId="2" xfId="25" applyFont="1" applyBorder="1" applyAlignment="1">
      <alignment horizontal="center" vertical="center" wrapText="1"/>
    </xf>
    <xf numFmtId="0" fontId="3" fillId="0" borderId="2" xfId="25" applyFont="1" applyBorder="1" applyAlignment="1">
      <alignment horizontal="center" vertical="center" wrapText="1"/>
    </xf>
    <xf numFmtId="168" fontId="11" fillId="0" borderId="2" xfId="25" applyNumberFormat="1" applyFont="1" applyBorder="1" applyAlignment="1">
      <alignment horizontal="center" vertical="center" wrapText="1"/>
    </xf>
    <xf numFmtId="0" fontId="11" fillId="0" borderId="2" xfId="25" applyFont="1" applyBorder="1" applyAlignment="1">
      <alignment vertical="center"/>
    </xf>
    <xf numFmtId="0" fontId="11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3" fontId="11" fillId="11" borderId="2" xfId="0" applyNumberFormat="1" applyFont="1" applyFill="1" applyBorder="1"/>
    <xf numFmtId="0" fontId="12" fillId="9" borderId="2" xfId="0" applyFont="1" applyFill="1" applyBorder="1" applyAlignment="1">
      <alignment wrapText="1"/>
    </xf>
    <xf numFmtId="3" fontId="11" fillId="0" borderId="2" xfId="27" applyNumberFormat="1" applyFont="1" applyFill="1" applyBorder="1"/>
    <xf numFmtId="10" fontId="11" fillId="0" borderId="2" xfId="26" applyNumberFormat="1" applyFont="1" applyBorder="1"/>
    <xf numFmtId="10" fontId="11" fillId="0" borderId="2" xfId="26" applyNumberFormat="1" applyFont="1" applyFill="1" applyBorder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2" xfId="0" applyFont="1" applyBorder="1" applyAlignment="1">
      <alignment horizontal="left" indent="2"/>
    </xf>
    <xf numFmtId="14" fontId="12" fillId="0" borderId="0" xfId="25" applyNumberFormat="1" applyFont="1"/>
    <xf numFmtId="14" fontId="12" fillId="0" borderId="0" xfId="0" applyNumberFormat="1" applyFont="1"/>
    <xf numFmtId="14" fontId="12" fillId="0" borderId="0" xfId="9" applyNumberFormat="1" applyFont="1"/>
    <xf numFmtId="0" fontId="12" fillId="0" borderId="2" xfId="0" applyFont="1" applyBorder="1"/>
    <xf numFmtId="0" fontId="11" fillId="0" borderId="2" xfId="1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169" fontId="11" fillId="0" borderId="0" xfId="10" applyNumberFormat="1" applyFont="1"/>
    <xf numFmtId="170" fontId="11" fillId="0" borderId="2" xfId="25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10" applyFont="1" applyBorder="1" applyAlignment="1">
      <alignment horizontal="center" vertical="center" wrapText="1"/>
    </xf>
    <xf numFmtId="168" fontId="18" fillId="0" borderId="0" xfId="0" applyNumberFormat="1" applyFont="1"/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11" fillId="0" borderId="2" xfId="0" applyNumberFormat="1" applyFont="1" applyBorder="1"/>
    <xf numFmtId="166" fontId="11" fillId="11" borderId="2" xfId="0" applyNumberFormat="1" applyFont="1" applyFill="1" applyBorder="1"/>
    <xf numFmtId="166" fontId="12" fillId="9" borderId="2" xfId="0" applyNumberFormat="1" applyFont="1" applyFill="1" applyBorder="1"/>
    <xf numFmtId="166" fontId="11" fillId="0" borderId="2" xfId="27" applyNumberFormat="1" applyFont="1" applyFill="1" applyBorder="1"/>
    <xf numFmtId="166" fontId="11" fillId="3" borderId="2" xfId="27" applyNumberFormat="1" applyFont="1" applyBorder="1"/>
    <xf numFmtId="166" fontId="11" fillId="3" borderId="12" xfId="27" applyNumberFormat="1" applyFont="1"/>
    <xf numFmtId="10" fontId="3" fillId="0" borderId="2" xfId="26" applyNumberFormat="1" applyFont="1" applyBorder="1"/>
    <xf numFmtId="166" fontId="11" fillId="0" borderId="2" xfId="7" applyNumberFormat="1" applyFont="1" applyFill="1" applyBorder="1" applyAlignment="1">
      <alignment vertical="center" wrapText="1"/>
    </xf>
    <xf numFmtId="166" fontId="11" fillId="0" borderId="2" xfId="0" applyNumberFormat="1" applyFont="1" applyFill="1" applyBorder="1" applyAlignment="1">
      <alignment vertical="center" wrapText="1"/>
    </xf>
    <xf numFmtId="166" fontId="12" fillId="0" borderId="2" xfId="0" applyNumberFormat="1" applyFont="1" applyFill="1" applyBorder="1" applyAlignment="1">
      <alignment vertical="center" wrapText="1"/>
    </xf>
    <xf numFmtId="166" fontId="11" fillId="0" borderId="2" xfId="0" applyNumberFormat="1" applyFont="1" applyBorder="1" applyAlignment="1">
      <alignment vertical="center" wrapText="1"/>
    </xf>
    <xf numFmtId="166" fontId="3" fillId="0" borderId="2" xfId="0" applyNumberFormat="1" applyFont="1" applyBorder="1" applyAlignment="1">
      <alignment vertical="center" wrapText="1"/>
    </xf>
    <xf numFmtId="166" fontId="12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166" fontId="3" fillId="0" borderId="2" xfId="7" applyNumberFormat="1" applyFont="1" applyFill="1" applyBorder="1" applyAlignment="1">
      <alignment vertical="center" wrapText="1"/>
    </xf>
    <xf numFmtId="166" fontId="3" fillId="0" borderId="2" xfId="0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3" fillId="4" borderId="2" xfId="0" applyNumberFormat="1" applyFont="1" applyFill="1" applyBorder="1" applyAlignment="1">
      <alignment vertical="center" wrapText="1"/>
    </xf>
    <xf numFmtId="166" fontId="13" fillId="4" borderId="2" xfId="0" applyNumberFormat="1" applyFont="1" applyFill="1" applyBorder="1" applyAlignment="1">
      <alignment vertical="center" wrapText="1"/>
    </xf>
    <xf numFmtId="166" fontId="13" fillId="0" borderId="2" xfId="0" applyNumberFormat="1" applyFont="1" applyBorder="1" applyAlignment="1">
      <alignment vertical="center" wrapText="1"/>
    </xf>
    <xf numFmtId="166" fontId="4" fillId="4" borderId="2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3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171" fontId="3" fillId="0" borderId="2" xfId="25" applyNumberFormat="1" applyFont="1" applyBorder="1" applyAlignment="1">
      <alignment horizontal="center" vertical="center" wrapText="1"/>
    </xf>
    <xf numFmtId="10" fontId="0" fillId="0" borderId="0" xfId="0" applyNumberFormat="1" applyAlignment="1">
      <alignment wrapText="1"/>
    </xf>
    <xf numFmtId="0" fontId="11" fillId="0" borderId="21" xfId="25" applyFont="1" applyBorder="1" applyAlignment="1">
      <alignment horizontal="center" vertical="center" wrapText="1"/>
    </xf>
    <xf numFmtId="14" fontId="3" fillId="0" borderId="21" xfId="25" applyNumberFormat="1" applyFont="1" applyBorder="1" applyAlignment="1">
      <alignment horizontal="center" vertical="center" wrapText="1"/>
    </xf>
    <xf numFmtId="0" fontId="14" fillId="0" borderId="21" xfId="25" applyFont="1" applyBorder="1" applyAlignment="1">
      <alignment horizontal="center" vertical="center" wrapText="1"/>
    </xf>
    <xf numFmtId="171" fontId="3" fillId="0" borderId="21" xfId="25" applyNumberFormat="1" applyFont="1" applyBorder="1" applyAlignment="1">
      <alignment horizontal="center" vertical="center" wrapText="1"/>
    </xf>
    <xf numFmtId="0" fontId="3" fillId="0" borderId="21" xfId="25" applyFont="1" applyBorder="1" applyAlignment="1">
      <alignment horizontal="center" vertical="center" wrapText="1"/>
    </xf>
    <xf numFmtId="168" fontId="11" fillId="0" borderId="21" xfId="25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1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2" fillId="0" borderId="0" xfId="9" applyNumberFormat="1" applyFont="1" applyAlignment="1">
      <alignment horizontal="left"/>
    </xf>
    <xf numFmtId="166" fontId="0" fillId="0" borderId="0" xfId="0" applyNumberFormat="1"/>
    <xf numFmtId="166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1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3"/>
    </xf>
    <xf numFmtId="3" fontId="11" fillId="0" borderId="21" xfId="0" applyNumberFormat="1" applyFont="1" applyBorder="1" applyAlignment="1">
      <alignment vertical="center" wrapText="1"/>
    </xf>
    <xf numFmtId="3" fontId="3" fillId="0" borderId="21" xfId="0" applyNumberFormat="1" applyFont="1" applyBorder="1" applyAlignment="1">
      <alignment vertical="center" wrapText="1"/>
    </xf>
    <xf numFmtId="166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6" fontId="26" fillId="0" borderId="0" xfId="29" applyNumberFormat="1" applyFont="1"/>
    <xf numFmtId="0" fontId="25" fillId="13" borderId="21" xfId="29" applyFont="1" applyFill="1" applyBorder="1"/>
    <xf numFmtId="0" fontId="25" fillId="0" borderId="21" xfId="29" applyFont="1" applyBorder="1" applyAlignment="1">
      <alignment horizontal="center"/>
    </xf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6" fontId="33" fillId="0" borderId="0" xfId="29" applyNumberFormat="1" applyFont="1"/>
    <xf numFmtId="0" fontId="33" fillId="0" borderId="0" xfId="29" applyFont="1"/>
    <xf numFmtId="0" fontId="26" fillId="0" borderId="0" xfId="31" applyFont="1"/>
    <xf numFmtId="0" fontId="26" fillId="0" borderId="0" xfId="31" applyFont="1" applyAlignment="1">
      <alignment wrapText="1"/>
    </xf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6" fontId="26" fillId="0" borderId="25" xfId="0" applyNumberFormat="1" applyFont="1" applyBorder="1"/>
    <xf numFmtId="166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0" fontId="26" fillId="0" borderId="27" xfId="31" applyFont="1" applyBorder="1"/>
    <xf numFmtId="0" fontId="26" fillId="0" borderId="28" xfId="31" applyFont="1" applyBorder="1" applyAlignment="1">
      <alignment horizontal="center"/>
    </xf>
    <xf numFmtId="10" fontId="26" fillId="0" borderId="26" xfId="22" applyNumberFormat="1" applyFont="1" applyFill="1" applyBorder="1"/>
    <xf numFmtId="3" fontId="26" fillId="0" borderId="26" xfId="30" applyNumberFormat="1" applyFont="1" applyFill="1" applyBorder="1"/>
    <xf numFmtId="0" fontId="26" fillId="15" borderId="26" xfId="31" applyFont="1" applyFill="1" applyBorder="1"/>
    <xf numFmtId="0" fontId="26" fillId="0" borderId="28" xfId="31" applyFont="1" applyBorder="1" applyAlignment="1">
      <alignment horizontal="center" vertical="center" wrapText="1"/>
    </xf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6" fontId="26" fillId="0" borderId="26" xfId="30" applyNumberFormat="1" applyFont="1" applyFill="1" applyBorder="1" applyAlignment="1">
      <alignment vertical="center" wrapText="1"/>
    </xf>
    <xf numFmtId="166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6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14" fontId="26" fillId="0" borderId="28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2" fillId="0" borderId="0" xfId="31"/>
    <xf numFmtId="0" fontId="23" fillId="0" borderId="0" xfId="31" applyFont="1"/>
    <xf numFmtId="0" fontId="2" fillId="0" borderId="27" xfId="31" applyBorder="1"/>
    <xf numFmtId="3" fontId="2" fillId="0" borderId="26" xfId="31" applyNumberFormat="1" applyBorder="1"/>
    <xf numFmtId="0" fontId="2" fillId="0" borderId="0" xfId="31" applyAlignment="1">
      <alignment wrapText="1"/>
    </xf>
    <xf numFmtId="0" fontId="2" fillId="0" borderId="3" xfId="31" applyBorder="1" applyAlignment="1">
      <alignment wrapText="1"/>
    </xf>
    <xf numFmtId="0" fontId="2" fillId="0" borderId="28" xfId="31" applyBorder="1" applyAlignment="1">
      <alignment horizontal="center" wrapText="1"/>
    </xf>
    <xf numFmtId="3" fontId="2" fillId="0" borderId="10" xfId="31" applyNumberFormat="1" applyBorder="1"/>
    <xf numFmtId="0" fontId="2" fillId="0" borderId="29" xfId="31" applyBorder="1"/>
    <xf numFmtId="3" fontId="2" fillId="0" borderId="28" xfId="31" applyNumberFormat="1" applyBorder="1"/>
    <xf numFmtId="3" fontId="24" fillId="0" borderId="0" xfId="31" applyNumberFormat="1" applyFont="1"/>
    <xf numFmtId="0" fontId="26" fillId="15" borderId="29" xfId="31" applyFont="1" applyFill="1" applyBorder="1"/>
    <xf numFmtId="0" fontId="26" fillId="15" borderId="28" xfId="31" applyFont="1" applyFill="1" applyBorder="1"/>
    <xf numFmtId="3" fontId="26" fillId="0" borderId="28" xfId="31" applyNumberFormat="1" applyFont="1" applyBorder="1"/>
    <xf numFmtId="10" fontId="26" fillId="0" borderId="28" xfId="30" applyNumberFormat="1" applyFont="1" applyFill="1" applyBorder="1"/>
    <xf numFmtId="0" fontId="3" fillId="0" borderId="9" xfId="10" applyFont="1" applyBorder="1" applyAlignment="1">
      <alignment horizontal="left" vertical="center" wrapText="1"/>
    </xf>
    <xf numFmtId="0" fontId="3" fillId="0" borderId="10" xfId="10" applyFont="1" applyBorder="1" applyAlignment="1">
      <alignment horizontal="left" vertical="center" wrapText="1"/>
    </xf>
    <xf numFmtId="0" fontId="3" fillId="0" borderId="25" xfId="10" applyFont="1" applyBorder="1" applyAlignment="1">
      <alignment vertical="center"/>
    </xf>
    <xf numFmtId="0" fontId="3" fillId="0" borderId="28" xfId="10" applyFont="1" applyBorder="1" applyAlignment="1">
      <alignment horizontal="center" vertical="center"/>
    </xf>
    <xf numFmtId="3" fontId="3" fillId="0" borderId="28" xfId="10" applyNumberFormat="1" applyFont="1" applyBorder="1" applyAlignment="1">
      <alignment horizontal="right"/>
    </xf>
    <xf numFmtId="0" fontId="3" fillId="0" borderId="26" xfId="10" applyFont="1" applyBorder="1" applyAlignment="1">
      <alignment horizontal="left" vertical="center" wrapText="1"/>
    </xf>
    <xf numFmtId="3" fontId="12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6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6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6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6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7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1" fillId="0" borderId="28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1" fillId="0" borderId="28" xfId="0" applyNumberFormat="1" applyFont="1" applyBorder="1" applyAlignment="1">
      <alignment vertical="center" wrapText="1"/>
    </xf>
    <xf numFmtId="3" fontId="15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2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1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8" fontId="12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6" fontId="12" fillId="0" borderId="2" xfId="0" applyNumberFormat="1" applyFont="1" applyBorder="1"/>
    <xf numFmtId="0" fontId="11" fillId="0" borderId="29" xfId="10" applyFont="1" applyBorder="1" applyAlignment="1">
      <alignment vertical="center"/>
    </xf>
    <xf numFmtId="0" fontId="11" fillId="0" borderId="30" xfId="10" applyFont="1" applyBorder="1" applyAlignment="1">
      <alignment vertical="center"/>
    </xf>
    <xf numFmtId="0" fontId="11" fillId="0" borderId="31" xfId="1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8" xfId="10" applyFont="1" applyBorder="1" applyAlignment="1">
      <alignment vertical="center"/>
    </xf>
    <xf numFmtId="166" fontId="11" fillId="0" borderId="28" xfId="10" applyNumberFormat="1" applyFont="1" applyBorder="1" applyAlignment="1">
      <alignment vertical="center"/>
    </xf>
    <xf numFmtId="0" fontId="11" fillId="0" borderId="28" xfId="10" applyFont="1" applyBorder="1" applyAlignment="1">
      <alignment horizontal="left" vertical="center" indent="3"/>
    </xf>
    <xf numFmtId="0" fontId="11" fillId="0" borderId="28" xfId="10" applyFont="1" applyBorder="1" applyAlignment="1">
      <alignment horizontal="left" vertical="center" indent="2"/>
    </xf>
    <xf numFmtId="166" fontId="11" fillId="17" borderId="28" xfId="10" applyNumberFormat="1" applyFont="1" applyFill="1" applyBorder="1" applyAlignment="1">
      <alignment vertical="center"/>
    </xf>
    <xf numFmtId="0" fontId="11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4" fillId="0" borderId="0" xfId="0" applyNumberFormat="1" applyFont="1"/>
    <xf numFmtId="166" fontId="27" fillId="0" borderId="28" xfId="30" applyNumberFormat="1" applyFont="1" applyFill="1" applyBorder="1"/>
    <xf numFmtId="166" fontId="31" fillId="0" borderId="28" xfId="30" applyNumberFormat="1" applyFont="1" applyFill="1" applyBorder="1"/>
    <xf numFmtId="166" fontId="28" fillId="13" borderId="28" xfId="29" applyNumberFormat="1" applyFont="1" applyFill="1" applyBorder="1"/>
    <xf numFmtId="166" fontId="32" fillId="14" borderId="28" xfId="29" applyNumberFormat="1" applyFont="1" applyFill="1" applyBorder="1"/>
    <xf numFmtId="0" fontId="26" fillId="0" borderId="28" xfId="29" applyFont="1" applyBorder="1" applyAlignment="1">
      <alignment horizontal="center"/>
    </xf>
    <xf numFmtId="0" fontId="26" fillId="0" borderId="28" xfId="29" applyFont="1" applyBorder="1"/>
    <xf numFmtId="172" fontId="26" fillId="0" borderId="28" xfId="28" applyNumberFormat="1" applyFont="1" applyBorder="1"/>
    <xf numFmtId="0" fontId="26" fillId="0" borderId="22" xfId="31" applyFont="1" applyBorder="1" applyAlignment="1">
      <alignment horizontal="center" vertical="center" wrapText="1"/>
    </xf>
    <xf numFmtId="0" fontId="26" fillId="0" borderId="24" xfId="31" applyFont="1" applyBorder="1" applyAlignment="1">
      <alignment horizontal="center" vertical="center" wrapText="1"/>
    </xf>
    <xf numFmtId="0" fontId="26" fillId="0" borderId="25" xfId="31" applyFont="1" applyBorder="1" applyAlignment="1">
      <alignment horizontal="center" vertical="center" wrapText="1"/>
    </xf>
    <xf numFmtId="0" fontId="26" fillId="0" borderId="10" xfId="31" applyFont="1" applyBorder="1" applyAlignment="1">
      <alignment horizontal="center" vertical="center" wrapText="1"/>
    </xf>
    <xf numFmtId="0" fontId="26" fillId="0" borderId="28" xfId="31" applyFont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left" wrapText="1"/>
    </xf>
    <xf numFmtId="0" fontId="12" fillId="10" borderId="7" xfId="0" applyFont="1" applyFill="1" applyBorder="1" applyAlignment="1">
      <alignment horizontal="left" wrapText="1"/>
    </xf>
    <xf numFmtId="0" fontId="12" fillId="10" borderId="8" xfId="0" applyFont="1" applyFill="1" applyBorder="1" applyAlignment="1">
      <alignment horizontal="left" wrapText="1"/>
    </xf>
    <xf numFmtId="0" fontId="12" fillId="10" borderId="6" xfId="0" applyFont="1" applyFill="1" applyBorder="1" applyAlignment="1">
      <alignment horizontal="left"/>
    </xf>
    <xf numFmtId="0" fontId="12" fillId="10" borderId="7" xfId="0" applyFont="1" applyFill="1" applyBorder="1" applyAlignment="1">
      <alignment horizontal="left"/>
    </xf>
    <xf numFmtId="0" fontId="12" fillId="10" borderId="8" xfId="0" applyFont="1" applyFill="1" applyBorder="1" applyAlignment="1">
      <alignment horizontal="left"/>
    </xf>
    <xf numFmtId="0" fontId="11" fillId="0" borderId="6" xfId="10" applyFont="1" applyBorder="1" applyAlignment="1">
      <alignment horizontal="left" vertical="center"/>
    </xf>
    <xf numFmtId="0" fontId="11" fillId="0" borderId="8" xfId="10" applyFont="1" applyBorder="1" applyAlignment="1">
      <alignment horizontal="left" vertical="center"/>
    </xf>
    <xf numFmtId="0" fontId="4" fillId="0" borderId="0" xfId="10" applyFont="1" applyBorder="1" applyAlignment="1">
      <alignment horizontal="center"/>
    </xf>
    <xf numFmtId="0" fontId="4" fillId="0" borderId="3" xfId="10" applyFont="1" applyBorder="1" applyAlignment="1">
      <alignment horizontal="center"/>
    </xf>
    <xf numFmtId="0" fontId="3" fillId="0" borderId="9" xfId="10" applyFont="1" applyBorder="1" applyAlignment="1">
      <alignment horizontal="left" vertical="center" wrapText="1"/>
    </xf>
    <xf numFmtId="0" fontId="3" fillId="0" borderId="10" xfId="10" applyFont="1" applyBorder="1" applyAlignment="1">
      <alignment horizontal="left" vertical="center" wrapText="1"/>
    </xf>
    <xf numFmtId="0" fontId="4" fillId="0" borderId="9" xfId="10" applyFont="1" applyBorder="1" applyAlignment="1">
      <alignment horizontal="center" vertical="center"/>
    </xf>
    <xf numFmtId="0" fontId="4" fillId="0" borderId="10" xfId="10" applyFont="1" applyBorder="1" applyAlignment="1">
      <alignment horizontal="center" vertical="center"/>
    </xf>
    <xf numFmtId="165" fontId="4" fillId="0" borderId="9" xfId="10" applyNumberFormat="1" applyFont="1" applyBorder="1" applyAlignment="1">
      <alignment horizontal="center" vertical="center"/>
    </xf>
    <xf numFmtId="165" fontId="4" fillId="0" borderId="10" xfId="10" applyNumberFormat="1" applyFont="1" applyBorder="1" applyAlignment="1">
      <alignment horizontal="center" vertical="center"/>
    </xf>
    <xf numFmtId="165" fontId="4" fillId="0" borderId="9" xfId="10" applyNumberFormat="1" applyFont="1" applyBorder="1" applyAlignment="1">
      <alignment horizontal="center" vertical="center" wrapText="1"/>
    </xf>
    <xf numFmtId="165" fontId="4" fillId="0" borderId="10" xfId="10" applyNumberFormat="1" applyFont="1" applyBorder="1" applyAlignment="1">
      <alignment horizontal="center" vertical="center" wrapText="1"/>
    </xf>
    <xf numFmtId="0" fontId="12" fillId="0" borderId="2" xfId="0" applyFont="1" applyBorder="1" applyAlignment="1"/>
    <xf numFmtId="0" fontId="12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9" xfId="10" applyFont="1" applyBorder="1" applyAlignment="1">
      <alignment horizontal="center" vertical="center" wrapText="1"/>
    </xf>
    <xf numFmtId="0" fontId="11" fillId="0" borderId="10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1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13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6" xfId="10" applyFont="1" applyBorder="1" applyAlignment="1">
      <alignment horizontal="center" vertical="center" wrapText="1"/>
    </xf>
    <xf numFmtId="0" fontId="12" fillId="0" borderId="17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vertical="center" wrapText="1"/>
    </xf>
    <xf numFmtId="0" fontId="12" fillId="0" borderId="0" xfId="10" applyFont="1" applyAlignment="1">
      <alignment horizontal="center" vertical="center" wrapText="1"/>
    </xf>
    <xf numFmtId="0" fontId="12" fillId="0" borderId="4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0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26" fillId="0" borderId="29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13" fillId="0" borderId="5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/>
    </xf>
    <xf numFmtId="0" fontId="11" fillId="0" borderId="2" xfId="10" applyFont="1" applyBorder="1" applyAlignment="1">
      <alignment horizontal="center"/>
    </xf>
    <xf numFmtId="0" fontId="11" fillId="0" borderId="6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1" fillId="0" borderId="8" xfId="10" applyFont="1" applyBorder="1" applyAlignment="1">
      <alignment horizontal="center" vertical="center"/>
    </xf>
    <xf numFmtId="14" fontId="12" fillId="0" borderId="0" xfId="10" applyNumberFormat="1" applyFont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66" fontId="26" fillId="0" borderId="28" xfId="0" applyNumberFormat="1" applyFont="1" applyFill="1" applyBorder="1" applyAlignment="1">
      <alignment horizontal="center" vertical="center" wrapText="1"/>
    </xf>
    <xf numFmtId="166" fontId="26" fillId="0" borderId="28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6;konomi\Regnskap\Basel,%20CRDIV%20osv\COREP\SP&#216;%20og%20SP&#216;B%20fom.%2001.01.2010\2018\4.kv.2018\Konsern%20-%20underlag\Skjema%20for%20offentliggj&#248;ring%20av%20ansvarlig%20kapital%20-%2031.12.18%20(i%20mil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isikostyring%20og%20compliance/01%20Strategi%20og%20planer/Controller%20risiko/CRDIV/Pilar%203/2018/Kopi%20av%20Pilar%203%20-%2031.12.18%20-%20Martin%20(K-Helix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3"/>
      <sheetName val="A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M1"/>
      <sheetName val="EU-OV1"/>
      <sheetName val="EU-LI1"/>
      <sheetName val="EU-LI2"/>
      <sheetName val="CC1"/>
      <sheetName val="CC2"/>
      <sheetName val="CCyB1"/>
      <sheetName val="LR1"/>
      <sheetName val="LR2"/>
      <sheetName val="EU CRB-B"/>
      <sheetName val="CR3"/>
      <sheetName val="CR4"/>
      <sheetName val="EU CR5"/>
      <sheetName val="EU INS1"/>
      <sheetName val="CCR1"/>
      <sheetName val="CCR2"/>
      <sheetName val="EU CCR3"/>
      <sheetName val="IRRBB1"/>
    </sheetNames>
    <sheetDataSet>
      <sheetData sheetId="0"/>
      <sheetData sheetId="1">
        <row r="9">
          <cell r="K9">
            <v>18477443791.259998</v>
          </cell>
        </row>
        <row r="14">
          <cell r="C14">
            <v>38248663.600000001</v>
          </cell>
        </row>
        <row r="17">
          <cell r="C17">
            <v>187470062.5</v>
          </cell>
        </row>
        <row r="31">
          <cell r="C31">
            <v>1294628750</v>
          </cell>
        </row>
        <row r="32">
          <cell r="C32">
            <v>418281940.77999997</v>
          </cell>
        </row>
      </sheetData>
      <sheetData sheetId="2"/>
      <sheetData sheetId="3">
        <row r="10">
          <cell r="J10">
            <v>2802991777</v>
          </cell>
        </row>
        <row r="12">
          <cell r="J12">
            <v>142327769</v>
          </cell>
        </row>
      </sheetData>
      <sheetData sheetId="4"/>
      <sheetData sheetId="5"/>
      <sheetData sheetId="6"/>
      <sheetData sheetId="7">
        <row r="16">
          <cell r="C16">
            <v>42694215365.599998</v>
          </cell>
        </row>
      </sheetData>
      <sheetData sheetId="8">
        <row r="28">
          <cell r="C28">
            <v>3621771338.4899998</v>
          </cell>
        </row>
      </sheetData>
      <sheetData sheetId="9"/>
      <sheetData sheetId="10"/>
      <sheetData sheetId="11">
        <row r="7">
          <cell r="C7">
            <v>584473884</v>
          </cell>
        </row>
        <row r="8">
          <cell r="C8">
            <v>489537523</v>
          </cell>
          <cell r="J8">
            <v>67751888</v>
          </cell>
        </row>
        <row r="9">
          <cell r="C9">
            <v>356905008</v>
          </cell>
        </row>
        <row r="10">
          <cell r="C10">
            <v>364000618</v>
          </cell>
        </row>
        <row r="11">
          <cell r="C11">
            <v>137777108.25999999</v>
          </cell>
          <cell r="D11">
            <v>1930054</v>
          </cell>
          <cell r="J11">
            <v>34825704.43</v>
          </cell>
          <cell r="K11">
            <v>193005.4</v>
          </cell>
        </row>
        <row r="12">
          <cell r="C12">
            <v>476100935</v>
          </cell>
          <cell r="D12">
            <v>410083213</v>
          </cell>
          <cell r="J12">
            <v>476100935</v>
          </cell>
          <cell r="K12">
            <v>96531544.900000006</v>
          </cell>
        </row>
        <row r="13">
          <cell r="C13">
            <v>2139787020</v>
          </cell>
          <cell r="D13">
            <v>193617820</v>
          </cell>
          <cell r="J13">
            <v>1604840265</v>
          </cell>
          <cell r="K13">
            <v>50451020.479999997</v>
          </cell>
        </row>
        <row r="14">
          <cell r="C14">
            <v>32329598208.240002</v>
          </cell>
          <cell r="D14">
            <v>2148985582</v>
          </cell>
          <cell r="J14">
            <v>14351287886.84</v>
          </cell>
          <cell r="K14">
            <v>340694183.64999998</v>
          </cell>
        </row>
        <row r="15">
          <cell r="C15">
            <v>147068093</v>
          </cell>
          <cell r="D15">
            <v>2922887</v>
          </cell>
          <cell r="J15">
            <v>158200730.5</v>
          </cell>
          <cell r="K15">
            <v>1461443.5</v>
          </cell>
        </row>
        <row r="16">
          <cell r="C16">
            <v>3834149910</v>
          </cell>
          <cell r="J16">
            <v>383414991</v>
          </cell>
        </row>
        <row r="17">
          <cell r="C17">
            <v>384151869.52999997</v>
          </cell>
          <cell r="J17">
            <v>635121033.23000002</v>
          </cell>
        </row>
        <row r="18">
          <cell r="C18">
            <v>263703639.06999999</v>
          </cell>
          <cell r="D18">
            <v>45452221</v>
          </cell>
          <cell r="J18">
            <v>232165041.84</v>
          </cell>
          <cell r="K18">
            <v>6155453.9000000004</v>
          </cell>
        </row>
      </sheetData>
      <sheetData sheetId="12"/>
      <sheetData sheetId="13"/>
      <sheetData sheetId="14">
        <row r="6">
          <cell r="D6">
            <v>101678231</v>
          </cell>
          <cell r="E6">
            <v>40649540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/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52"/>
  </cols>
  <sheetData>
    <row r="1" spans="1:13" ht="18" x14ac:dyDescent="0.35">
      <c r="B1" s="150" t="s">
        <v>359</v>
      </c>
      <c r="C1" s="151"/>
      <c r="D1" s="151"/>
    </row>
    <row r="2" spans="1:13" ht="14.25" x14ac:dyDescent="0.25">
      <c r="B2" s="149" t="s">
        <v>378</v>
      </c>
      <c r="D2" s="215">
        <v>43646</v>
      </c>
    </row>
    <row r="3" spans="1:13" x14ac:dyDescent="0.2">
      <c r="B3" s="171"/>
      <c r="C3" s="171"/>
      <c r="D3" s="171"/>
    </row>
    <row r="4" spans="1:13" ht="35.25" customHeight="1" x14ac:dyDescent="0.2">
      <c r="B4" s="202" t="s">
        <v>361</v>
      </c>
      <c r="C4" s="201" t="s">
        <v>360</v>
      </c>
      <c r="D4" s="203" t="s">
        <v>665</v>
      </c>
    </row>
    <row r="5" spans="1:13" s="166" customFormat="1" ht="12" customHeight="1" x14ac:dyDescent="0.2">
      <c r="A5" s="163"/>
      <c r="B5" s="173" t="s">
        <v>720</v>
      </c>
      <c r="C5" s="172" t="s">
        <v>743</v>
      </c>
      <c r="D5" s="173" t="s">
        <v>382</v>
      </c>
      <c r="E5" s="416"/>
    </row>
    <row r="6" spans="1:13" s="166" customFormat="1" ht="12" customHeight="1" x14ac:dyDescent="0.2">
      <c r="A6" s="218"/>
      <c r="B6" s="216" t="s">
        <v>802</v>
      </c>
      <c r="C6" s="217" t="s">
        <v>803</v>
      </c>
      <c r="D6" s="216" t="s">
        <v>363</v>
      </c>
      <c r="E6" s="416"/>
    </row>
    <row r="7" spans="1:13" s="166" customFormat="1" ht="12" customHeight="1" x14ac:dyDescent="0.2">
      <c r="A7" s="218"/>
      <c r="B7" s="216" t="s">
        <v>758</v>
      </c>
      <c r="C7" s="217" t="s">
        <v>692</v>
      </c>
      <c r="D7" s="216" t="s">
        <v>382</v>
      </c>
      <c r="E7" s="416"/>
    </row>
    <row r="8" spans="1:13" s="166" customFormat="1" ht="12" customHeight="1" x14ac:dyDescent="0.2">
      <c r="A8" s="218"/>
      <c r="B8" s="216" t="s">
        <v>759</v>
      </c>
      <c r="C8" s="217" t="s">
        <v>760</v>
      </c>
      <c r="D8" s="216" t="s">
        <v>363</v>
      </c>
      <c r="E8" s="416"/>
    </row>
    <row r="9" spans="1:13" s="166" customFormat="1" ht="12" customHeight="1" x14ac:dyDescent="0.2">
      <c r="A9" s="218"/>
      <c r="B9" s="216" t="s">
        <v>326</v>
      </c>
      <c r="C9" s="352" t="s">
        <v>419</v>
      </c>
      <c r="D9" s="216" t="s">
        <v>382</v>
      </c>
      <c r="E9" s="416"/>
    </row>
    <row r="10" spans="1:13" s="156" customFormat="1" x14ac:dyDescent="0.2">
      <c r="A10" s="218"/>
      <c r="B10" s="216" t="s">
        <v>328</v>
      </c>
      <c r="C10" s="217" t="s">
        <v>323</v>
      </c>
      <c r="D10" s="216" t="s">
        <v>362</v>
      </c>
      <c r="E10" s="416"/>
    </row>
    <row r="11" spans="1:13" s="156" customFormat="1" x14ac:dyDescent="0.2">
      <c r="A11" s="218"/>
      <c r="B11" s="216" t="s">
        <v>336</v>
      </c>
      <c r="C11" s="217" t="s">
        <v>369</v>
      </c>
      <c r="D11" s="216" t="s">
        <v>362</v>
      </c>
      <c r="E11" s="416"/>
    </row>
    <row r="12" spans="1:13" s="156" customFormat="1" x14ac:dyDescent="0.2">
      <c r="A12" s="218"/>
      <c r="B12" s="216" t="s">
        <v>418</v>
      </c>
      <c r="C12" s="217" t="s">
        <v>370</v>
      </c>
      <c r="D12" s="216" t="s">
        <v>362</v>
      </c>
      <c r="E12" s="416"/>
    </row>
    <row r="13" spans="1:13" s="156" customFormat="1" x14ac:dyDescent="0.2">
      <c r="A13" s="218"/>
      <c r="B13" s="216" t="s">
        <v>417</v>
      </c>
      <c r="C13" s="217" t="s">
        <v>371</v>
      </c>
      <c r="D13" s="216" t="s">
        <v>362</v>
      </c>
      <c r="E13" s="416"/>
    </row>
    <row r="14" spans="1:13" s="156" customFormat="1" ht="24" x14ac:dyDescent="0.2">
      <c r="A14" s="218"/>
      <c r="B14" s="216" t="s">
        <v>663</v>
      </c>
      <c r="C14" s="217" t="s">
        <v>255</v>
      </c>
      <c r="D14" s="216" t="s">
        <v>362</v>
      </c>
      <c r="E14" s="416"/>
      <c r="M14" s="247"/>
    </row>
    <row r="15" spans="1:13" s="166" customFormat="1" x14ac:dyDescent="0.2">
      <c r="A15" s="218"/>
      <c r="B15" s="216" t="s">
        <v>671</v>
      </c>
      <c r="C15" s="217" t="s">
        <v>672</v>
      </c>
      <c r="D15" s="216" t="s">
        <v>362</v>
      </c>
      <c r="E15" s="416"/>
    </row>
    <row r="16" spans="1:13" s="166" customFormat="1" x14ac:dyDescent="0.2">
      <c r="A16" s="218"/>
      <c r="B16" s="216" t="s">
        <v>804</v>
      </c>
      <c r="C16" s="217" t="s">
        <v>805</v>
      </c>
      <c r="D16" s="216" t="s">
        <v>382</v>
      </c>
      <c r="E16" s="416"/>
    </row>
    <row r="17" spans="1:5" s="166" customFormat="1" x14ac:dyDescent="0.2">
      <c r="A17" s="218"/>
      <c r="B17" s="216" t="s">
        <v>806</v>
      </c>
      <c r="C17" s="217" t="s">
        <v>807</v>
      </c>
      <c r="D17" s="329" t="s">
        <v>382</v>
      </c>
      <c r="E17" s="416"/>
    </row>
    <row r="18" spans="1:5" s="166" customFormat="1" x14ac:dyDescent="0.2">
      <c r="A18" s="218"/>
      <c r="B18" s="216" t="s">
        <v>855</v>
      </c>
      <c r="C18" s="217" t="s">
        <v>858</v>
      </c>
      <c r="D18" s="329" t="s">
        <v>382</v>
      </c>
      <c r="E18" s="416"/>
    </row>
    <row r="19" spans="1:5" s="166" customFormat="1" x14ac:dyDescent="0.2">
      <c r="A19" s="218"/>
      <c r="B19" s="216" t="s">
        <v>856</v>
      </c>
      <c r="C19" s="217" t="s">
        <v>857</v>
      </c>
      <c r="D19" s="329" t="s">
        <v>363</v>
      </c>
      <c r="E19" s="416"/>
    </row>
    <row r="20" spans="1:5" s="156" customFormat="1" x14ac:dyDescent="0.2">
      <c r="A20" s="218"/>
      <c r="B20" s="216" t="s">
        <v>905</v>
      </c>
      <c r="C20" s="217" t="s">
        <v>375</v>
      </c>
      <c r="D20" s="216" t="s">
        <v>363</v>
      </c>
      <c r="E20" s="416"/>
    </row>
    <row r="21" spans="1:5" s="156" customFormat="1" x14ac:dyDescent="0.2">
      <c r="A21" s="218"/>
      <c r="B21" s="216" t="s">
        <v>906</v>
      </c>
      <c r="C21" s="217" t="s">
        <v>374</v>
      </c>
      <c r="D21" s="216" t="s">
        <v>363</v>
      </c>
      <c r="E21" s="416"/>
    </row>
    <row r="22" spans="1:5" s="156" customFormat="1" x14ac:dyDescent="0.2">
      <c r="A22" s="218"/>
      <c r="B22" s="216" t="s">
        <v>907</v>
      </c>
      <c r="C22" s="217" t="s">
        <v>373</v>
      </c>
      <c r="D22" s="216" t="s">
        <v>363</v>
      </c>
      <c r="E22" s="416"/>
    </row>
    <row r="23" spans="1:5" s="156" customFormat="1" x14ac:dyDescent="0.2">
      <c r="A23" s="218"/>
      <c r="B23" s="216" t="s">
        <v>908</v>
      </c>
      <c r="C23" s="217" t="s">
        <v>180</v>
      </c>
      <c r="D23" s="216" t="s">
        <v>363</v>
      </c>
      <c r="E23" s="416"/>
    </row>
    <row r="24" spans="1:5" s="156" customFormat="1" x14ac:dyDescent="0.2">
      <c r="A24" s="218"/>
      <c r="B24" s="216" t="s">
        <v>909</v>
      </c>
      <c r="C24" s="217" t="s">
        <v>377</v>
      </c>
      <c r="D24" s="216" t="s">
        <v>363</v>
      </c>
      <c r="E24" s="416"/>
    </row>
    <row r="25" spans="1:5" s="156" customFormat="1" x14ac:dyDescent="0.2">
      <c r="A25" s="218"/>
      <c r="B25" s="216" t="s">
        <v>910</v>
      </c>
      <c r="C25" s="217" t="s">
        <v>376</v>
      </c>
      <c r="D25" s="216" t="s">
        <v>363</v>
      </c>
      <c r="E25" s="416"/>
    </row>
    <row r="26" spans="1:5" s="156" customFormat="1" x14ac:dyDescent="0.2">
      <c r="A26" s="218"/>
      <c r="B26" s="216" t="s">
        <v>896</v>
      </c>
      <c r="C26" s="217" t="s">
        <v>377</v>
      </c>
      <c r="D26" s="216" t="s">
        <v>363</v>
      </c>
      <c r="E26" s="416"/>
    </row>
    <row r="27" spans="1:5" s="166" customFormat="1" ht="12" customHeight="1" x14ac:dyDescent="0.2">
      <c r="A27" s="218"/>
      <c r="B27" s="216" t="s">
        <v>810</v>
      </c>
      <c r="C27" s="217" t="s">
        <v>811</v>
      </c>
      <c r="D27" s="216" t="s">
        <v>362</v>
      </c>
      <c r="E27" s="416"/>
    </row>
    <row r="28" spans="1:5" s="166" customFormat="1" ht="12" customHeight="1" x14ac:dyDescent="0.2">
      <c r="A28" s="218"/>
      <c r="B28" s="216" t="s">
        <v>891</v>
      </c>
      <c r="C28" s="217" t="s">
        <v>888</v>
      </c>
      <c r="D28" s="216" t="s">
        <v>362</v>
      </c>
      <c r="E28" s="416"/>
    </row>
    <row r="29" spans="1:5" s="156" customFormat="1" x14ac:dyDescent="0.2">
      <c r="A29" s="218"/>
      <c r="B29" s="216" t="s">
        <v>887</v>
      </c>
      <c r="C29" s="217" t="s">
        <v>380</v>
      </c>
      <c r="D29" s="216" t="s">
        <v>382</v>
      </c>
      <c r="E29" s="416"/>
    </row>
    <row r="30" spans="1:5" s="156" customFormat="1" ht="12" customHeight="1" x14ac:dyDescent="0.2">
      <c r="A30" s="163"/>
      <c r="B30" s="216" t="s">
        <v>757</v>
      </c>
      <c r="C30" s="217" t="s">
        <v>379</v>
      </c>
      <c r="D30" s="164" t="s">
        <v>362</v>
      </c>
      <c r="E30" s="416"/>
    </row>
    <row r="31" spans="1:5" s="156" customFormat="1" x14ac:dyDescent="0.2">
      <c r="A31" s="163"/>
      <c r="B31" s="216" t="s">
        <v>854</v>
      </c>
      <c r="C31" s="217" t="s">
        <v>381</v>
      </c>
      <c r="D31" s="164" t="s">
        <v>362</v>
      </c>
      <c r="E31" s="416"/>
    </row>
    <row r="32" spans="1:5" s="156" customFormat="1" x14ac:dyDescent="0.2">
      <c r="A32" s="163"/>
      <c r="B32" s="216" t="s">
        <v>897</v>
      </c>
      <c r="C32" s="217" t="s">
        <v>384</v>
      </c>
      <c r="D32" s="216" t="s">
        <v>363</v>
      </c>
      <c r="E32" s="416"/>
    </row>
    <row r="33" spans="1:5" s="156" customFormat="1" x14ac:dyDescent="0.2">
      <c r="A33" s="163"/>
      <c r="B33" s="216" t="s">
        <v>898</v>
      </c>
      <c r="C33" s="217" t="s">
        <v>385</v>
      </c>
      <c r="D33" s="216" t="s">
        <v>363</v>
      </c>
      <c r="E33" s="416"/>
    </row>
    <row r="34" spans="1:5" s="156" customFormat="1" x14ac:dyDescent="0.2">
      <c r="A34" s="163"/>
      <c r="B34" s="216" t="s">
        <v>814</v>
      </c>
      <c r="C34" s="217" t="s">
        <v>391</v>
      </c>
      <c r="D34" s="216" t="s">
        <v>363</v>
      </c>
      <c r="E34" s="416"/>
    </row>
    <row r="35" spans="1:5" s="166" customFormat="1" x14ac:dyDescent="0.2">
      <c r="A35" s="163"/>
      <c r="B35" s="216" t="s">
        <v>818</v>
      </c>
      <c r="C35" s="217" t="s">
        <v>817</v>
      </c>
      <c r="D35" s="216" t="s">
        <v>363</v>
      </c>
      <c r="E35" s="416"/>
    </row>
    <row r="36" spans="1:5" s="156" customFormat="1" x14ac:dyDescent="0.2">
      <c r="A36" s="163"/>
      <c r="B36" s="216" t="s">
        <v>900</v>
      </c>
      <c r="C36" s="217" t="s">
        <v>387</v>
      </c>
      <c r="D36" s="216" t="s">
        <v>363</v>
      </c>
      <c r="E36" s="416"/>
    </row>
    <row r="37" spans="1:5" s="156" customFormat="1" x14ac:dyDescent="0.2">
      <c r="A37" s="163"/>
      <c r="B37" s="216" t="s">
        <v>899</v>
      </c>
      <c r="C37" s="217" t="s">
        <v>388</v>
      </c>
      <c r="D37" s="216" t="s">
        <v>363</v>
      </c>
      <c r="E37" s="416"/>
    </row>
    <row r="38" spans="1:5" s="156" customFormat="1" x14ac:dyDescent="0.2">
      <c r="A38" s="163"/>
      <c r="B38" s="216" t="s">
        <v>819</v>
      </c>
      <c r="C38" s="217" t="s">
        <v>390</v>
      </c>
      <c r="D38" s="216" t="s">
        <v>363</v>
      </c>
      <c r="E38" s="416"/>
    </row>
    <row r="39" spans="1:5" s="156" customFormat="1" x14ac:dyDescent="0.2">
      <c r="A39" s="163"/>
      <c r="B39" s="216" t="s">
        <v>902</v>
      </c>
      <c r="C39" s="217" t="s">
        <v>392</v>
      </c>
      <c r="D39" s="216" t="s">
        <v>363</v>
      </c>
      <c r="E39" s="416"/>
    </row>
    <row r="40" spans="1:5" s="156" customFormat="1" x14ac:dyDescent="0.2">
      <c r="A40" s="163"/>
      <c r="B40" s="216" t="s">
        <v>901</v>
      </c>
      <c r="C40" s="217" t="s">
        <v>392</v>
      </c>
      <c r="D40" s="216" t="s">
        <v>363</v>
      </c>
      <c r="E40" s="416"/>
    </row>
    <row r="41" spans="1:5" s="156" customFormat="1" x14ac:dyDescent="0.2">
      <c r="A41" s="163"/>
      <c r="B41" s="216" t="s">
        <v>903</v>
      </c>
      <c r="C41" s="217" t="s">
        <v>393</v>
      </c>
      <c r="D41" s="216" t="s">
        <v>363</v>
      </c>
      <c r="E41" s="416"/>
    </row>
    <row r="42" spans="1:5" s="156" customFormat="1" x14ac:dyDescent="0.2">
      <c r="A42" s="163"/>
      <c r="B42" s="216" t="s">
        <v>904</v>
      </c>
      <c r="C42" s="217" t="s">
        <v>394</v>
      </c>
      <c r="D42" s="216" t="s">
        <v>363</v>
      </c>
      <c r="E42" s="416"/>
    </row>
    <row r="43" spans="1:5" s="156" customFormat="1" x14ac:dyDescent="0.2">
      <c r="A43" s="163"/>
      <c r="B43" s="216" t="s">
        <v>353</v>
      </c>
      <c r="C43" s="217" t="s">
        <v>667</v>
      </c>
      <c r="D43" s="216" t="s">
        <v>363</v>
      </c>
      <c r="E43" s="416"/>
    </row>
    <row r="44" spans="1:5" s="156" customFormat="1" x14ac:dyDescent="0.2">
      <c r="A44" s="163"/>
      <c r="B44" s="216" t="s">
        <v>356</v>
      </c>
      <c r="C44" s="217" t="s">
        <v>668</v>
      </c>
      <c r="D44" s="216" t="s">
        <v>363</v>
      </c>
      <c r="E44" s="416"/>
    </row>
    <row r="45" spans="1:5" s="156" customFormat="1" ht="24" x14ac:dyDescent="0.2">
      <c r="A45" s="163"/>
      <c r="B45" s="216" t="s">
        <v>357</v>
      </c>
      <c r="C45" s="217" t="s">
        <v>669</v>
      </c>
      <c r="D45" s="216" t="s">
        <v>363</v>
      </c>
      <c r="E45" s="416"/>
    </row>
    <row r="46" spans="1:5" s="156" customFormat="1" ht="24" x14ac:dyDescent="0.2">
      <c r="A46" s="163"/>
      <c r="B46" s="216" t="s">
        <v>358</v>
      </c>
      <c r="C46" s="217" t="s">
        <v>670</v>
      </c>
      <c r="D46" s="216" t="s">
        <v>363</v>
      </c>
      <c r="E46" s="416"/>
    </row>
    <row r="47" spans="1:5" s="166" customFormat="1" x14ac:dyDescent="0.2">
      <c r="A47" s="163"/>
      <c r="B47" s="216" t="s">
        <v>829</v>
      </c>
      <c r="C47" s="217" t="s">
        <v>831</v>
      </c>
      <c r="D47" s="216" t="s">
        <v>362</v>
      </c>
      <c r="E47" s="416"/>
    </row>
    <row r="48" spans="1:5" s="166" customFormat="1" x14ac:dyDescent="0.2">
      <c r="A48" s="163"/>
      <c r="B48" s="216" t="s">
        <v>836</v>
      </c>
      <c r="C48" s="217" t="s">
        <v>835</v>
      </c>
      <c r="D48" s="351" t="s">
        <v>363</v>
      </c>
      <c r="E48" s="416"/>
    </row>
    <row r="49" spans="2:3" x14ac:dyDescent="0.2">
      <c r="B49" s="152"/>
    </row>
    <row r="50" spans="2:3" x14ac:dyDescent="0.2">
      <c r="B50" s="154" t="s">
        <v>942</v>
      </c>
    </row>
    <row r="51" spans="2:3" x14ac:dyDescent="0.2">
      <c r="B51" s="154" t="s">
        <v>364</v>
      </c>
    </row>
    <row r="52" spans="2:3" x14ac:dyDescent="0.2">
      <c r="B52" s="153" t="s">
        <v>834</v>
      </c>
    </row>
    <row r="53" spans="2:3" x14ac:dyDescent="0.2">
      <c r="B53" s="154" t="s">
        <v>365</v>
      </c>
    </row>
    <row r="54" spans="2:3" x14ac:dyDescent="0.2">
      <c r="B54" s="153" t="s">
        <v>832</v>
      </c>
    </row>
    <row r="55" spans="2:3" x14ac:dyDescent="0.2">
      <c r="B55" s="154" t="s">
        <v>833</v>
      </c>
    </row>
    <row r="56" spans="2:3" x14ac:dyDescent="0.2">
      <c r="B56" s="153" t="s">
        <v>850</v>
      </c>
    </row>
    <row r="57" spans="2:3" x14ac:dyDescent="0.2">
      <c r="B57" s="152"/>
      <c r="C57" s="74"/>
    </row>
    <row r="58" spans="2:3" x14ac:dyDescent="0.2">
      <c r="B58" s="152"/>
    </row>
    <row r="59" spans="2:3" x14ac:dyDescent="0.2">
      <c r="B59" s="152"/>
    </row>
    <row r="60" spans="2:3" x14ac:dyDescent="0.2">
      <c r="B60" s="152"/>
    </row>
    <row r="61" spans="2:3" x14ac:dyDescent="0.2">
      <c r="B61" s="152"/>
    </row>
    <row r="62" spans="2:3" x14ac:dyDescent="0.2">
      <c r="B62" s="152"/>
    </row>
    <row r="63" spans="2:3" x14ac:dyDescent="0.2">
      <c r="B63" s="152"/>
    </row>
    <row r="64" spans="2:3" x14ac:dyDescent="0.2">
      <c r="B64" s="152"/>
    </row>
    <row r="65" spans="2:2" x14ac:dyDescent="0.2">
      <c r="B65" s="152"/>
    </row>
    <row r="66" spans="2:2" x14ac:dyDescent="0.2">
      <c r="B66" s="152"/>
    </row>
    <row r="67" spans="2:2" x14ac:dyDescent="0.2">
      <c r="B67" s="152"/>
    </row>
    <row r="68" spans="2:2" x14ac:dyDescent="0.2">
      <c r="B68" s="152"/>
    </row>
    <row r="69" spans="2:2" x14ac:dyDescent="0.2">
      <c r="B69" s="152"/>
    </row>
    <row r="70" spans="2:2" x14ac:dyDescent="0.2">
      <c r="B70" s="152"/>
    </row>
    <row r="71" spans="2:2" x14ac:dyDescent="0.2">
      <c r="B71" s="152"/>
    </row>
    <row r="72" spans="2:2" x14ac:dyDescent="0.2">
      <c r="B72" s="152"/>
    </row>
  </sheetData>
  <hyperlinks>
    <hyperlink ref="C10" location="'A5'!A1" display="Konsernets samlede engasjementsbeløp etter fradrag for nedskrivninger"/>
    <hyperlink ref="C11" location="'A6'!A1" display="Fordeling av engasjement på sektor og næring "/>
    <hyperlink ref="C12" location="'A7'!A1" display="Geografisk fordeling utlån til kunder"/>
    <hyperlink ref="C13" location="'A8'!A1" display="Gjenværende kontraktsmessig løpetid"/>
    <hyperlink ref="C14" location="'A9'!A1" display="Brutto engasjementsbeløp der det er foretatt nedskrivning, misligholdte engasjementer og tilhørende nedskrivninger"/>
    <hyperlink ref="C20" location="'EU CR1-A'!A1" display="Kredittkvalitet sortert på risikokategori og instrument"/>
    <hyperlink ref="C21" location="'EU CR1-B'!A1" display="Kredittkvalitet sortert på næring"/>
    <hyperlink ref="C22" location="'EU CR1-C'!A1" display="Kredittkvalitet sortert på land"/>
    <hyperlink ref="C23" location="'EU CR1-D'!A1" display="Aldersfordeling forfalte utlån uavhengig om det er nedskrevet eller ikke"/>
    <hyperlink ref="C25" location="'EU CR2-A'!A1" display="Endringer i gruppe- og individuelle nedskrivninger"/>
    <hyperlink ref="C26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5'!A1" display="A5"/>
    <hyperlink ref="B11" location="'A6'!A1" display="A6"/>
    <hyperlink ref="B12" location="'A7'!A1" display="A7"/>
    <hyperlink ref="B13" location="'A8'!A1" display="A8"/>
    <hyperlink ref="B14" location="'A9'!A1" display="A9"/>
    <hyperlink ref="B20" location="'EU CR1-A'!A1" display="EU CR1-A"/>
    <hyperlink ref="B21" location="'EU CR1-B'!A1" display="EU CR1-B"/>
    <hyperlink ref="B22" location="'EU CR1-C'!A1" display="EU CR1-C"/>
    <hyperlink ref="B23" location="'EU CR1-D'!A1" display="EU CR1-D"/>
    <hyperlink ref="B24" location="'EU CR1-E'!A1" display="EU CR1-E"/>
    <hyperlink ref="B25" location="'EU CR2-A'!A1" display="EU CR2-A"/>
    <hyperlink ref="B26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CC1'!A1" display="Skjema for offentliggjøring av sammensetningen av ansvarlig kapital"/>
    <hyperlink ref="B7" location="'CC1'!A1" display="CC1"/>
    <hyperlink ref="C9" location="'A4'!A1" display="Skjema for offentliggjøring av de viktigste avtalevilkårene for kapitalinstrumenter"/>
    <hyperlink ref="B9" location="'A4'!A1" display="A4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5" location="'A10'!A1" display="A10"/>
    <hyperlink ref="C15" location="'A10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CC2'!A1" display="Avstemming av ansvarlig kapital mot balanse"/>
    <hyperlink ref="B8" location="'CC2'!A1" display="CC2"/>
    <hyperlink ref="C6" location="CCyB1!A1" display="Geografisk fordeling av kreditteksponeringer benyttet i motsyklisk buffer"/>
    <hyperlink ref="B6" location="CCyB1!A1" display="CCyB1"/>
    <hyperlink ref="B17" location="'LR2'!A1" display="LR2"/>
    <hyperlink ref="C17" location="'LR2'!A1" display="Standard skjema for offentliggjøring av uvektet kjernekapitalandel"/>
    <hyperlink ref="C16" location="'LR1'!A1" display="Avstemming av balanse mot uvektet kjernekapitalandel"/>
    <hyperlink ref="B16" location="'LR1'!A1" display="LR1"/>
    <hyperlink ref="C27" location="'EU CRB-B'!A1" display="Eksponering etter kategori ved utløpet av året og gjennomsnitt for året"/>
    <hyperlink ref="B27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8" location="'EU CRB-D'!A1" display="EU CRB-D"/>
    <hyperlink ref="C28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4" location="'EU CR1-E'!A1" display="Misligholdte og tapsutsatte lån"/>
    <hyperlink ref="B18" location="'LIQ 1'!A1" display="LIQ 1"/>
    <hyperlink ref="C18" location="'LIQ 1'!A1" display="LCR - Liquidity Coverage Ratio"/>
    <hyperlink ref="C19" location="'LIQ 2'!A1" display="NSFR - Net Stable Funding Ratio"/>
    <hyperlink ref="B19" location="'LIQ 2'!A1" display="LIQ 2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0"/>
  <sheetViews>
    <sheetView workbookViewId="0">
      <selection activeCell="O56" sqref="O56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19" t="s">
        <v>417</v>
      </c>
      <c r="B1" s="20" t="s">
        <v>371</v>
      </c>
      <c r="I1" s="161">
        <v>43465</v>
      </c>
    </row>
    <row r="2" spans="1:10" x14ac:dyDescent="0.15">
      <c r="J2" s="155" t="s">
        <v>366</v>
      </c>
    </row>
    <row r="4" spans="1:10" ht="12" customHeight="1" x14ac:dyDescent="0.15">
      <c r="A4" s="462"/>
      <c r="B4" s="466" t="s">
        <v>327</v>
      </c>
      <c r="C4" s="468" t="s">
        <v>330</v>
      </c>
      <c r="D4" s="468" t="s">
        <v>331</v>
      </c>
      <c r="E4" s="470" t="s">
        <v>332</v>
      </c>
      <c r="F4" s="468" t="s">
        <v>333</v>
      </c>
      <c r="G4" s="468" t="s">
        <v>334</v>
      </c>
      <c r="H4" s="468" t="s">
        <v>329</v>
      </c>
      <c r="I4" s="466" t="s">
        <v>188</v>
      </c>
    </row>
    <row r="5" spans="1:10" x14ac:dyDescent="0.15">
      <c r="A5" s="463"/>
      <c r="B5" s="467"/>
      <c r="C5" s="469"/>
      <c r="D5" s="469"/>
      <c r="E5" s="471"/>
      <c r="F5" s="469"/>
      <c r="G5" s="469"/>
      <c r="H5" s="469"/>
      <c r="I5" s="467"/>
    </row>
    <row r="6" spans="1:10" x14ac:dyDescent="0.15">
      <c r="A6" s="45" t="s">
        <v>239</v>
      </c>
      <c r="B6" s="46"/>
      <c r="C6" s="51"/>
      <c r="D6" s="51"/>
      <c r="E6" s="51"/>
      <c r="F6" s="51"/>
      <c r="G6" s="51"/>
      <c r="H6" s="51"/>
      <c r="I6" s="49"/>
    </row>
    <row r="7" spans="1:10" x14ac:dyDescent="0.15">
      <c r="A7" s="48" t="s">
        <v>240</v>
      </c>
      <c r="B7" s="46"/>
      <c r="C7" s="56"/>
      <c r="D7" s="56"/>
      <c r="E7" s="56"/>
      <c r="F7" s="56"/>
      <c r="G7" s="56"/>
      <c r="H7" s="56"/>
      <c r="I7" s="56"/>
    </row>
    <row r="8" spans="1:10" x14ac:dyDescent="0.15">
      <c r="A8" s="48" t="s">
        <v>241</v>
      </c>
      <c r="B8" s="50" t="s">
        <v>242</v>
      </c>
      <c r="C8" s="56"/>
      <c r="D8" s="56"/>
      <c r="E8" s="56"/>
      <c r="F8" s="56"/>
      <c r="G8" s="56"/>
      <c r="H8" s="56">
        <v>602.4</v>
      </c>
      <c r="I8" s="56">
        <v>602.4</v>
      </c>
    </row>
    <row r="9" spans="1:10" x14ac:dyDescent="0.15">
      <c r="A9" s="48"/>
      <c r="B9" s="50" t="s">
        <v>243</v>
      </c>
      <c r="C9" s="56"/>
      <c r="D9" s="56"/>
      <c r="E9" s="56"/>
      <c r="F9" s="56"/>
      <c r="G9" s="56"/>
      <c r="H9" s="56">
        <v>0.7</v>
      </c>
      <c r="I9" s="56">
        <v>0.7</v>
      </c>
    </row>
    <row r="10" spans="1:10" x14ac:dyDescent="0.15">
      <c r="A10" s="48" t="s">
        <v>244</v>
      </c>
      <c r="B10" s="50" t="s">
        <v>242</v>
      </c>
      <c r="C10" s="56"/>
      <c r="D10" s="56"/>
      <c r="E10" s="56"/>
      <c r="F10" s="56"/>
      <c r="G10" s="56"/>
      <c r="H10" s="56">
        <v>9.5</v>
      </c>
      <c r="I10" s="56">
        <v>9.5</v>
      </c>
    </row>
    <row r="11" spans="1:10" x14ac:dyDescent="0.15">
      <c r="A11" s="48"/>
      <c r="B11" s="50" t="s">
        <v>243</v>
      </c>
      <c r="C11" s="56"/>
      <c r="D11" s="56"/>
      <c r="E11" s="56"/>
      <c r="F11" s="56"/>
      <c r="G11" s="56"/>
      <c r="H11" s="56"/>
      <c r="I11" s="56">
        <v>0</v>
      </c>
    </row>
    <row r="12" spans="1:10" x14ac:dyDescent="0.15">
      <c r="A12" s="48" t="s">
        <v>245</v>
      </c>
      <c r="B12" s="50"/>
      <c r="C12" s="56">
        <v>95.7</v>
      </c>
      <c r="D12" s="56">
        <v>30.8</v>
      </c>
      <c r="E12" s="56">
        <v>645.1</v>
      </c>
      <c r="F12" s="56">
        <v>5801.6</v>
      </c>
      <c r="G12" s="56">
        <v>28528.2</v>
      </c>
      <c r="H12" s="56"/>
      <c r="I12" s="56">
        <v>35101.4</v>
      </c>
    </row>
    <row r="13" spans="1:10" x14ac:dyDescent="0.15">
      <c r="A13" s="48" t="s">
        <v>246</v>
      </c>
      <c r="B13" s="50" t="s">
        <v>242</v>
      </c>
      <c r="C13" s="56">
        <v>50</v>
      </c>
      <c r="D13" s="56">
        <v>125</v>
      </c>
      <c r="E13" s="56">
        <v>1409</v>
      </c>
      <c r="F13" s="56">
        <v>3512</v>
      </c>
      <c r="G13" s="56">
        <v>25</v>
      </c>
      <c r="H13" s="56"/>
      <c r="I13" s="56">
        <v>5121</v>
      </c>
    </row>
    <row r="14" spans="1:10" x14ac:dyDescent="0.15">
      <c r="A14" s="48"/>
      <c r="B14" s="50" t="s">
        <v>243</v>
      </c>
      <c r="C14" s="56"/>
      <c r="D14" s="56"/>
      <c r="E14" s="56"/>
      <c r="F14" s="56"/>
      <c r="G14" s="56"/>
      <c r="H14" s="56"/>
      <c r="I14" s="56">
        <v>0</v>
      </c>
    </row>
    <row r="15" spans="1:10" x14ac:dyDescent="0.15">
      <c r="A15" s="48" t="s">
        <v>33</v>
      </c>
      <c r="B15" s="50" t="s">
        <v>242</v>
      </c>
      <c r="C15" s="56"/>
      <c r="D15" s="56">
        <v>0.7</v>
      </c>
      <c r="E15" s="56">
        <v>2.5</v>
      </c>
      <c r="F15" s="56">
        <v>34.526000000000003</v>
      </c>
      <c r="G15" s="56">
        <v>131.91</v>
      </c>
      <c r="H15" s="56"/>
      <c r="I15" s="56">
        <v>169.636</v>
      </c>
    </row>
    <row r="16" spans="1:10" x14ac:dyDescent="0.15">
      <c r="A16" s="48"/>
      <c r="B16" s="50" t="s">
        <v>243</v>
      </c>
      <c r="C16" s="56"/>
      <c r="D16" s="56"/>
      <c r="E16" s="56"/>
      <c r="F16" s="56">
        <v>0.9</v>
      </c>
      <c r="G16" s="56">
        <v>0.2</v>
      </c>
      <c r="H16" s="56"/>
      <c r="I16" s="56">
        <v>1.1000000000000001</v>
      </c>
    </row>
    <row r="17" spans="1:9" x14ac:dyDescent="0.15">
      <c r="A17" s="52" t="s">
        <v>247</v>
      </c>
      <c r="B17" s="50"/>
      <c r="C17" s="56"/>
      <c r="D17" s="56"/>
      <c r="E17" s="56">
        <v>26.5</v>
      </c>
      <c r="F17" s="56"/>
      <c r="G17" s="56"/>
      <c r="H17" s="56">
        <v>585.9</v>
      </c>
      <c r="I17" s="56">
        <v>612.4</v>
      </c>
    </row>
    <row r="18" spans="1:9" x14ac:dyDescent="0.15">
      <c r="A18" s="52"/>
      <c r="B18" s="50"/>
      <c r="C18" s="56"/>
      <c r="D18" s="56"/>
      <c r="E18" s="56"/>
      <c r="F18" s="56"/>
      <c r="G18" s="56"/>
      <c r="H18" s="56">
        <v>21.6</v>
      </c>
      <c r="I18" s="56">
        <v>21.6</v>
      </c>
    </row>
    <row r="19" spans="1:9" x14ac:dyDescent="0.15">
      <c r="A19" s="48" t="s">
        <v>248</v>
      </c>
      <c r="B19" s="50" t="s">
        <v>242</v>
      </c>
      <c r="C19" s="56">
        <v>66.7</v>
      </c>
      <c r="D19" s="56">
        <v>40.6</v>
      </c>
      <c r="E19" s="56">
        <v>2.4</v>
      </c>
      <c r="F19" s="56">
        <v>1.8</v>
      </c>
      <c r="G19" s="56">
        <v>2.6</v>
      </c>
      <c r="H19" s="57"/>
      <c r="I19" s="56">
        <v>114.10000000000001</v>
      </c>
    </row>
    <row r="20" spans="1:9" x14ac:dyDescent="0.15">
      <c r="A20" s="48"/>
      <c r="B20" s="50" t="s">
        <v>243</v>
      </c>
      <c r="C20" s="56"/>
      <c r="D20" s="56"/>
      <c r="E20" s="56"/>
      <c r="F20" s="56"/>
      <c r="G20" s="56"/>
      <c r="H20" s="57"/>
      <c r="I20" s="56">
        <v>0</v>
      </c>
    </row>
    <row r="21" spans="1:9" x14ac:dyDescent="0.15">
      <c r="A21" s="45" t="s">
        <v>188</v>
      </c>
      <c r="B21" s="47"/>
      <c r="C21" s="58">
        <v>212.39999999999998</v>
      </c>
      <c r="D21" s="58">
        <v>197.1</v>
      </c>
      <c r="E21" s="58">
        <v>2085.5</v>
      </c>
      <c r="F21" s="58">
        <v>9350.8259999999991</v>
      </c>
      <c r="G21" s="58">
        <v>28687.91</v>
      </c>
      <c r="H21" s="58">
        <v>1220.0999999999999</v>
      </c>
      <c r="I21" s="58">
        <v>41753.835999999996</v>
      </c>
    </row>
    <row r="22" spans="1:9" x14ac:dyDescent="0.15">
      <c r="A22" s="53"/>
      <c r="B22" s="54"/>
      <c r="C22" s="59"/>
      <c r="D22" s="59"/>
      <c r="E22" s="59"/>
      <c r="F22" s="59"/>
      <c r="G22" s="59"/>
      <c r="H22" s="59"/>
      <c r="I22" s="59" t="s">
        <v>249</v>
      </c>
    </row>
    <row r="23" spans="1:9" x14ac:dyDescent="0.15">
      <c r="A23" s="45" t="s">
        <v>250</v>
      </c>
      <c r="B23" s="60"/>
      <c r="C23" s="56"/>
      <c r="D23" s="56"/>
      <c r="E23" s="56"/>
      <c r="F23" s="56"/>
      <c r="G23" s="56"/>
      <c r="H23" s="56"/>
      <c r="I23" s="56" t="s">
        <v>249</v>
      </c>
    </row>
    <row r="24" spans="1:9" x14ac:dyDescent="0.15">
      <c r="A24" s="464" t="s">
        <v>39</v>
      </c>
      <c r="B24" s="61" t="s">
        <v>242</v>
      </c>
      <c r="C24" s="56"/>
      <c r="D24" s="56"/>
      <c r="E24" s="56"/>
      <c r="F24" s="56"/>
      <c r="G24" s="56">
        <v>300</v>
      </c>
      <c r="H24" s="56"/>
      <c r="I24" s="56">
        <v>300</v>
      </c>
    </row>
    <row r="25" spans="1:9" x14ac:dyDescent="0.15">
      <c r="A25" s="465"/>
      <c r="B25" s="61" t="s">
        <v>243</v>
      </c>
      <c r="C25" s="56"/>
      <c r="D25" s="56"/>
      <c r="E25" s="56"/>
      <c r="F25" s="56"/>
      <c r="G25" s="56"/>
      <c r="H25" s="56"/>
      <c r="I25" s="56">
        <v>0</v>
      </c>
    </row>
    <row r="26" spans="1:9" ht="12.75" customHeight="1" x14ac:dyDescent="0.15">
      <c r="A26" s="43" t="s">
        <v>251</v>
      </c>
      <c r="B26" s="61" t="s">
        <v>242</v>
      </c>
      <c r="C26" s="56">
        <v>355.9</v>
      </c>
      <c r="D26" s="56">
        <v>2210</v>
      </c>
      <c r="E26" s="56">
        <v>272</v>
      </c>
      <c r="F26" s="56"/>
      <c r="G26" s="56"/>
      <c r="H26" s="56">
        <v>12056.2</v>
      </c>
      <c r="I26" s="56">
        <v>14894.1</v>
      </c>
    </row>
    <row r="27" spans="1:9" ht="10.5" customHeight="1" x14ac:dyDescent="0.15">
      <c r="A27" s="464" t="s">
        <v>41</v>
      </c>
      <c r="B27" s="61" t="s">
        <v>242</v>
      </c>
      <c r="C27" s="56">
        <v>342</v>
      </c>
      <c r="D27" s="56">
        <v>300</v>
      </c>
      <c r="E27" s="56">
        <v>1558</v>
      </c>
      <c r="F27" s="56">
        <v>17740</v>
      </c>
      <c r="G27" s="56">
        <v>1475</v>
      </c>
      <c r="H27" s="56"/>
      <c r="I27" s="56">
        <v>21415</v>
      </c>
    </row>
    <row r="28" spans="1:9" x14ac:dyDescent="0.15">
      <c r="A28" s="465"/>
      <c r="B28" s="61" t="s">
        <v>243</v>
      </c>
      <c r="C28" s="56"/>
      <c r="D28" s="56">
        <v>291.3</v>
      </c>
      <c r="E28" s="56"/>
      <c r="F28" s="56"/>
      <c r="G28" s="56"/>
      <c r="H28" s="56"/>
      <c r="I28" s="56">
        <v>291.3</v>
      </c>
    </row>
    <row r="29" spans="1:9" x14ac:dyDescent="0.15">
      <c r="A29" s="368" t="s">
        <v>852</v>
      </c>
      <c r="B29" s="61" t="s">
        <v>242</v>
      </c>
      <c r="C29" s="56"/>
      <c r="D29" s="56">
        <v>0.5</v>
      </c>
      <c r="E29" s="56">
        <v>0.9</v>
      </c>
      <c r="F29" s="56">
        <v>0.6</v>
      </c>
      <c r="G29" s="56">
        <v>0.2</v>
      </c>
      <c r="H29" s="56"/>
      <c r="I29" s="56">
        <v>2.2000000000000002</v>
      </c>
    </row>
    <row r="30" spans="1:9" x14ac:dyDescent="0.15">
      <c r="A30" s="369" t="s">
        <v>853</v>
      </c>
      <c r="B30" s="61" t="s">
        <v>242</v>
      </c>
      <c r="C30" s="56"/>
      <c r="D30" s="56"/>
      <c r="E30" s="56"/>
      <c r="F30" s="56">
        <v>8.9</v>
      </c>
      <c r="G30" s="56"/>
      <c r="H30" s="56"/>
      <c r="I30" s="56">
        <v>8.9</v>
      </c>
    </row>
    <row r="31" spans="1:9" x14ac:dyDescent="0.15">
      <c r="A31" s="373" t="s">
        <v>852</v>
      </c>
      <c r="B31" s="371" t="s">
        <v>243</v>
      </c>
      <c r="C31" s="372"/>
      <c r="D31" s="372"/>
      <c r="E31" s="372">
        <v>14.032999999999999</v>
      </c>
      <c r="F31" s="372"/>
      <c r="G31" s="372"/>
      <c r="H31" s="372"/>
      <c r="I31" s="372">
        <v>14.032999999999999</v>
      </c>
    </row>
    <row r="32" spans="1:9" x14ac:dyDescent="0.15">
      <c r="A32" s="464" t="s">
        <v>46</v>
      </c>
      <c r="B32" s="61" t="s">
        <v>242</v>
      </c>
      <c r="C32" s="56"/>
      <c r="D32" s="56"/>
      <c r="E32" s="56"/>
      <c r="F32" s="56">
        <v>400</v>
      </c>
      <c r="G32" s="56"/>
      <c r="H32" s="56"/>
      <c r="I32" s="56">
        <v>400</v>
      </c>
    </row>
    <row r="33" spans="1:9" x14ac:dyDescent="0.15">
      <c r="A33" s="465"/>
      <c r="B33" s="61" t="s">
        <v>243</v>
      </c>
      <c r="C33" s="56"/>
      <c r="D33" s="56"/>
      <c r="E33" s="56"/>
      <c r="F33" s="56"/>
      <c r="G33" s="56"/>
      <c r="H33" s="56"/>
      <c r="I33" s="56">
        <v>0</v>
      </c>
    </row>
    <row r="34" spans="1:9" ht="11.25" customHeight="1" x14ac:dyDescent="0.15">
      <c r="A34" s="43" t="s">
        <v>252</v>
      </c>
      <c r="B34" s="61" t="s">
        <v>242</v>
      </c>
      <c r="C34" s="56"/>
      <c r="D34" s="56"/>
      <c r="E34" s="56">
        <v>308.5</v>
      </c>
      <c r="F34" s="56"/>
      <c r="G34" s="56"/>
      <c r="H34" s="56"/>
      <c r="I34" s="56">
        <v>308.5</v>
      </c>
    </row>
    <row r="35" spans="1:9" ht="11.25" customHeight="1" x14ac:dyDescent="0.15">
      <c r="A35" s="370" t="s">
        <v>851</v>
      </c>
      <c r="B35" s="371" t="s">
        <v>242</v>
      </c>
      <c r="C35" s="372"/>
      <c r="D35" s="372"/>
      <c r="E35" s="372"/>
      <c r="F35" s="372">
        <v>0.8</v>
      </c>
      <c r="G35" s="372"/>
      <c r="H35" s="372"/>
      <c r="I35" s="372">
        <v>0.8</v>
      </c>
    </row>
    <row r="36" spans="1:9" x14ac:dyDescent="0.15">
      <c r="A36" s="464" t="s">
        <v>253</v>
      </c>
      <c r="B36" s="61" t="s">
        <v>242</v>
      </c>
      <c r="C36" s="56">
        <v>42.7</v>
      </c>
      <c r="D36" s="56">
        <v>49</v>
      </c>
      <c r="E36" s="56">
        <v>14.9</v>
      </c>
      <c r="F36" s="56">
        <v>0.1</v>
      </c>
      <c r="G36" s="56"/>
      <c r="H36" s="56">
        <v>0.3</v>
      </c>
      <c r="I36" s="56">
        <v>107</v>
      </c>
    </row>
    <row r="37" spans="1:9" x14ac:dyDescent="0.15">
      <c r="A37" s="465"/>
      <c r="B37" s="61" t="s">
        <v>243</v>
      </c>
      <c r="C37" s="56"/>
      <c r="D37" s="56">
        <v>0.1</v>
      </c>
      <c r="E37" s="56"/>
      <c r="F37" s="56"/>
      <c r="G37" s="56"/>
      <c r="H37" s="57"/>
      <c r="I37" s="56">
        <v>0.1</v>
      </c>
    </row>
    <row r="38" spans="1:9" x14ac:dyDescent="0.15">
      <c r="A38" s="45" t="s">
        <v>188</v>
      </c>
      <c r="B38" s="62"/>
      <c r="C38" s="58">
        <v>740.6</v>
      </c>
      <c r="D38" s="58">
        <v>2850.9</v>
      </c>
      <c r="E38" s="58">
        <v>2168.3330000000001</v>
      </c>
      <c r="F38" s="58">
        <v>18150.399999999998</v>
      </c>
      <c r="G38" s="58">
        <v>1775.2</v>
      </c>
      <c r="H38" s="58">
        <v>12056.5</v>
      </c>
      <c r="I38" s="58">
        <v>37741.933000000005</v>
      </c>
    </row>
    <row r="39" spans="1:9" x14ac:dyDescent="0.15">
      <c r="A39" s="53"/>
      <c r="B39" s="55"/>
      <c r="C39" s="59"/>
      <c r="D39" s="59"/>
      <c r="E39" s="59"/>
      <c r="F39" s="59"/>
      <c r="G39" s="59"/>
      <c r="H39" s="59"/>
      <c r="I39" s="59"/>
    </row>
    <row r="40" spans="1:9" x14ac:dyDescent="0.15">
      <c r="A40" s="48" t="s">
        <v>254</v>
      </c>
      <c r="B40" s="49"/>
      <c r="C40" s="56">
        <v>-528.20000000000005</v>
      </c>
      <c r="D40" s="56">
        <v>-2653.8</v>
      </c>
      <c r="E40" s="56">
        <v>-82.833000000000084</v>
      </c>
      <c r="F40" s="56">
        <v>-8799.5739999999987</v>
      </c>
      <c r="G40" s="56">
        <v>26912.71</v>
      </c>
      <c r="H40" s="56">
        <v>-10836.4</v>
      </c>
      <c r="I40" s="56"/>
    </row>
  </sheetData>
  <mergeCells count="13">
    <mergeCell ref="B4:B5"/>
    <mergeCell ref="I4:I5"/>
    <mergeCell ref="H4:H5"/>
    <mergeCell ref="C4:C5"/>
    <mergeCell ref="D4:D5"/>
    <mergeCell ref="E4:E5"/>
    <mergeCell ref="F4:F5"/>
    <mergeCell ref="G4:G5"/>
    <mergeCell ref="A4:A5"/>
    <mergeCell ref="A27:A28"/>
    <mergeCell ref="A32:A33"/>
    <mergeCell ref="A36:A37"/>
    <mergeCell ref="A24:A2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"/>
  <sheetViews>
    <sheetView workbookViewId="0">
      <selection activeCell="O56" sqref="O56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663</v>
      </c>
      <c r="B1" s="20" t="s">
        <v>255</v>
      </c>
    </row>
    <row r="2" spans="1:10" x14ac:dyDescent="0.15">
      <c r="E2" s="161">
        <v>43465</v>
      </c>
      <c r="J2" s="155" t="s">
        <v>366</v>
      </c>
    </row>
    <row r="3" spans="1:10" ht="31.5" x14ac:dyDescent="0.15">
      <c r="A3" s="35"/>
      <c r="B3" s="3" t="s">
        <v>256</v>
      </c>
      <c r="C3" s="3" t="s">
        <v>257</v>
      </c>
      <c r="D3" s="3" t="s">
        <v>258</v>
      </c>
    </row>
    <row r="4" spans="1:10" x14ac:dyDescent="0.15">
      <c r="A4" s="35" t="s">
        <v>230</v>
      </c>
      <c r="B4" s="36">
        <v>4.2019812821941951</v>
      </c>
      <c r="C4" s="36">
        <v>4.1965899999999996</v>
      </c>
      <c r="D4" s="36">
        <v>2.3259333293709155</v>
      </c>
    </row>
    <row r="5" spans="1:10" x14ac:dyDescent="0.15">
      <c r="A5" s="35" t="s">
        <v>231</v>
      </c>
      <c r="B5" s="36">
        <v>1.6529320000000001</v>
      </c>
      <c r="C5" s="36">
        <v>1.6529320000000001</v>
      </c>
      <c r="D5" s="36">
        <v>0.41890748656509891</v>
      </c>
    </row>
    <row r="6" spans="1:10" x14ac:dyDescent="0.15">
      <c r="A6" s="35" t="s">
        <v>232</v>
      </c>
      <c r="B6" s="36">
        <v>2.2641110000000002</v>
      </c>
      <c r="C6" s="36">
        <v>2.064111</v>
      </c>
      <c r="D6" s="36">
        <v>1.0819699336693791</v>
      </c>
    </row>
    <row r="7" spans="1:10" x14ac:dyDescent="0.15">
      <c r="A7" s="35" t="s">
        <v>234</v>
      </c>
      <c r="B7" s="36">
        <v>17.499919999999999</v>
      </c>
      <c r="C7" s="36">
        <v>17.499919999999999</v>
      </c>
      <c r="D7" s="36">
        <v>2.4866285121310225</v>
      </c>
    </row>
    <row r="8" spans="1:10" x14ac:dyDescent="0.15">
      <c r="A8" s="35" t="s">
        <v>235</v>
      </c>
      <c r="B8" s="36">
        <v>18.762169200122557</v>
      </c>
      <c r="C8" s="36">
        <v>20.010072000000001</v>
      </c>
      <c r="D8" s="36">
        <v>9.4720943360282241</v>
      </c>
    </row>
    <row r="9" spans="1:10" x14ac:dyDescent="0.15">
      <c r="A9" s="35" t="s">
        <v>236</v>
      </c>
      <c r="B9" s="36">
        <v>10.364607474249778</v>
      </c>
      <c r="C9" s="36">
        <v>9.7426300000000001</v>
      </c>
      <c r="D9" s="36">
        <v>10.691640095509175</v>
      </c>
    </row>
    <row r="10" spans="1:10" x14ac:dyDescent="0.15">
      <c r="A10" s="35" t="s">
        <v>237</v>
      </c>
      <c r="B10" s="36">
        <v>19.222193143821887</v>
      </c>
      <c r="C10" s="36">
        <v>19.360299999999999</v>
      </c>
      <c r="D10" s="36">
        <v>4.4743809325818384</v>
      </c>
    </row>
    <row r="11" spans="1:10" x14ac:dyDescent="0.15">
      <c r="A11" s="35" t="s">
        <v>233</v>
      </c>
      <c r="B11" s="36">
        <v>11.129658536664838</v>
      </c>
      <c r="C11" s="36">
        <v>5.5241689999999997</v>
      </c>
      <c r="D11" s="36">
        <v>13.127679041462923</v>
      </c>
    </row>
    <row r="12" spans="1:10" x14ac:dyDescent="0.15">
      <c r="A12" s="35" t="s">
        <v>238</v>
      </c>
      <c r="B12" s="36">
        <v>59.638951939469308</v>
      </c>
      <c r="C12" s="36">
        <v>59.372241000000002</v>
      </c>
      <c r="D12" s="36">
        <v>0.82759385875092462</v>
      </c>
    </row>
    <row r="13" spans="1:10" x14ac:dyDescent="0.15">
      <c r="A13" s="35" t="s">
        <v>229</v>
      </c>
      <c r="B13" s="36">
        <v>1.2601260000000001</v>
      </c>
      <c r="C13" s="36">
        <v>1.2601260000000001</v>
      </c>
      <c r="D13" s="36">
        <v>28.177019096106431</v>
      </c>
    </row>
    <row r="14" spans="1:10" x14ac:dyDescent="0.15">
      <c r="A14" s="35" t="s">
        <v>55</v>
      </c>
      <c r="B14" s="374">
        <v>145.99665057652257</v>
      </c>
      <c r="C14" s="374">
        <v>140.68309100000002</v>
      </c>
      <c r="D14" s="374">
        <v>73.083846622175926</v>
      </c>
    </row>
    <row r="15" spans="1:10" x14ac:dyDescent="0.15">
      <c r="A15" s="13"/>
      <c r="B15" s="79"/>
      <c r="C15" s="79"/>
      <c r="D15" s="79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0"/>
  <sheetViews>
    <sheetView zoomScaleNormal="100" workbookViewId="0">
      <selection activeCell="O56" sqref="O56"/>
    </sheetView>
  </sheetViews>
  <sheetFormatPr baseColWidth="10" defaultRowHeight="10.5" x14ac:dyDescent="0.15"/>
  <cols>
    <col min="1" max="1" width="4.5" style="70" customWidth="1"/>
    <col min="2" max="2" width="53.33203125" style="70" customWidth="1"/>
    <col min="3" max="16384" width="12" style="70"/>
  </cols>
  <sheetData>
    <row r="1" spans="1:9" x14ac:dyDescent="0.15">
      <c r="A1" s="84" t="s">
        <v>671</v>
      </c>
      <c r="B1" s="84" t="s">
        <v>672</v>
      </c>
      <c r="C1" s="206">
        <v>43465</v>
      </c>
    </row>
    <row r="2" spans="1:9" x14ac:dyDescent="0.15">
      <c r="I2" s="155" t="s">
        <v>366</v>
      </c>
    </row>
    <row r="3" spans="1:9" x14ac:dyDescent="0.15">
      <c r="B3" s="108"/>
      <c r="C3" s="191" t="s">
        <v>673</v>
      </c>
      <c r="D3" s="191" t="s">
        <v>271</v>
      </c>
    </row>
    <row r="4" spans="1:9" x14ac:dyDescent="0.15">
      <c r="B4" s="191" t="s">
        <v>674</v>
      </c>
      <c r="C4" s="219">
        <v>44.565714</v>
      </c>
      <c r="D4" s="219">
        <v>44.565714</v>
      </c>
    </row>
    <row r="5" spans="1:9" x14ac:dyDescent="0.15">
      <c r="B5" s="191" t="s">
        <v>675</v>
      </c>
      <c r="C5" s="219">
        <v>562.199434</v>
      </c>
      <c r="D5" s="219">
        <v>562.199434</v>
      </c>
    </row>
    <row r="6" spans="1:9" x14ac:dyDescent="0.15">
      <c r="B6" s="208" t="s">
        <v>55</v>
      </c>
      <c r="C6" s="427">
        <v>606.76514799999995</v>
      </c>
      <c r="D6" s="427">
        <v>606.76514799999995</v>
      </c>
    </row>
    <row r="7" spans="1:9" x14ac:dyDescent="0.15">
      <c r="B7" s="191"/>
      <c r="C7" s="219"/>
      <c r="D7" s="219"/>
    </row>
    <row r="8" spans="1:9" x14ac:dyDescent="0.15">
      <c r="B8" s="191" t="s">
        <v>411</v>
      </c>
      <c r="C8" s="219">
        <v>21.565714</v>
      </c>
      <c r="D8" s="219">
        <v>21.565714</v>
      </c>
    </row>
    <row r="9" spans="1:9" x14ac:dyDescent="0.15">
      <c r="B9" s="191" t="s">
        <v>676</v>
      </c>
      <c r="C9" s="219"/>
      <c r="D9" s="219"/>
    </row>
    <row r="10" spans="1:9" x14ac:dyDescent="0.15">
      <c r="B10" s="208" t="s">
        <v>677</v>
      </c>
      <c r="C10" s="427">
        <v>21.565714</v>
      </c>
      <c r="D10" s="427">
        <v>21.565714</v>
      </c>
    </row>
    <row r="11" spans="1:9" x14ac:dyDescent="0.15">
      <c r="B11" s="191" t="s">
        <v>678</v>
      </c>
      <c r="C11" s="219">
        <v>23.69</v>
      </c>
      <c r="D11" s="219">
        <v>23.69</v>
      </c>
    </row>
    <row r="12" spans="1:9" x14ac:dyDescent="0.15">
      <c r="B12" s="191" t="s">
        <v>63</v>
      </c>
      <c r="C12" s="219">
        <v>561.50943400000006</v>
      </c>
      <c r="D12" s="219">
        <v>561.50943400000006</v>
      </c>
    </row>
    <row r="13" spans="1:9" x14ac:dyDescent="0.15">
      <c r="B13" s="208" t="s">
        <v>681</v>
      </c>
      <c r="C13" s="427">
        <v>585.19943400000011</v>
      </c>
      <c r="D13" s="427">
        <v>585.19943400000011</v>
      </c>
    </row>
    <row r="14" spans="1:9" x14ac:dyDescent="0.15">
      <c r="B14" s="191"/>
      <c r="C14" s="191"/>
      <c r="D14" s="191"/>
    </row>
    <row r="15" spans="1:9" x14ac:dyDescent="0.15">
      <c r="B15" s="208" t="str">
        <f>+"Samlet realisert gevinst på egenkapitalposisjoner i "&amp;TEXT(C1,"åååå")</f>
        <v>Samlet realisert gevinst på egenkapitalposisjoner i 2018</v>
      </c>
      <c r="C15" s="473">
        <v>12</v>
      </c>
      <c r="D15" s="473"/>
    </row>
    <row r="16" spans="1:9" x14ac:dyDescent="0.15">
      <c r="B16" s="208" t="str">
        <f>"Samlet realisert tap på egenkapitalposisjoner i "&amp;TEXT(C1,"åååå")</f>
        <v>Samlet realisert tap på egenkapitalposisjoner i 2018</v>
      </c>
      <c r="C16" s="473"/>
      <c r="D16" s="473"/>
    </row>
    <row r="17" spans="2:4" x14ac:dyDescent="0.15">
      <c r="B17" s="208" t="str">
        <f>+"Samlet urealisert gevinst per "&amp;TEXT(C1,"dd.mm.ååå")</f>
        <v>Samlet urealisert gevinst per 31.12.2018</v>
      </c>
      <c r="C17" s="473">
        <v>302.10000000000002</v>
      </c>
      <c r="D17" s="473"/>
    </row>
    <row r="18" spans="2:4" x14ac:dyDescent="0.15">
      <c r="B18" s="204" t="s">
        <v>679</v>
      </c>
      <c r="C18" s="474">
        <v>302.10000000000002</v>
      </c>
      <c r="D18" s="474"/>
    </row>
    <row r="19" spans="2:4" x14ac:dyDescent="0.15">
      <c r="B19" s="204" t="s">
        <v>680</v>
      </c>
      <c r="C19" s="475">
        <v>0</v>
      </c>
      <c r="D19" s="475">
        <v>0</v>
      </c>
    </row>
    <row r="20" spans="2:4" x14ac:dyDescent="0.15">
      <c r="B20" s="208" t="str">
        <f>+"Samlet urealisert tap per "&amp;TEXT(C1,"dd.mm.ååå")</f>
        <v>Samlet urealisert tap per 31.12.2018</v>
      </c>
      <c r="C20" s="472">
        <v>0</v>
      </c>
      <c r="D20" s="472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workbookViewId="0">
      <selection activeCell="C2" sqref="C2"/>
    </sheetView>
  </sheetViews>
  <sheetFormatPr baseColWidth="10" defaultColWidth="12" defaultRowHeight="12" x14ac:dyDescent="0.2"/>
  <cols>
    <col min="1" max="1" width="4.6640625" style="293" bestFit="1" customWidth="1"/>
    <col min="2" max="2" width="76.6640625" style="258" customWidth="1"/>
    <col min="3" max="3" width="16" style="293" bestFit="1" customWidth="1"/>
    <col min="4" max="16384" width="12" style="293"/>
  </cols>
  <sheetData>
    <row r="1" spans="1:8" x14ac:dyDescent="0.2">
      <c r="A1" s="297" t="s">
        <v>804</v>
      </c>
      <c r="B1" s="298" t="s">
        <v>805</v>
      </c>
      <c r="H1" s="300" t="s">
        <v>366</v>
      </c>
    </row>
    <row r="2" spans="1:8" x14ac:dyDescent="0.2">
      <c r="C2" s="440">
        <f>+Innhold!D2</f>
        <v>43646</v>
      </c>
    </row>
    <row r="3" spans="1:8" x14ac:dyDescent="0.2">
      <c r="A3" s="290"/>
      <c r="B3" s="291"/>
      <c r="C3" s="292" t="s">
        <v>0</v>
      </c>
    </row>
    <row r="4" spans="1:8" x14ac:dyDescent="0.2">
      <c r="A4" s="312">
        <v>1</v>
      </c>
      <c r="B4" s="313" t="s">
        <v>765</v>
      </c>
      <c r="C4" s="308">
        <v>42480.346535999997</v>
      </c>
    </row>
    <row r="5" spans="1:8" x14ac:dyDescent="0.2">
      <c r="A5" s="310">
        <v>2</v>
      </c>
      <c r="B5" s="314" t="s">
        <v>766</v>
      </c>
      <c r="C5" s="309">
        <v>-231.00428400000001</v>
      </c>
    </row>
    <row r="6" spans="1:8" ht="24" x14ac:dyDescent="0.2">
      <c r="A6" s="310">
        <v>3</v>
      </c>
      <c r="B6" s="315" t="s">
        <v>767</v>
      </c>
      <c r="C6" s="310" t="s">
        <v>335</v>
      </c>
    </row>
    <row r="7" spans="1:8" x14ac:dyDescent="0.2">
      <c r="A7" s="310">
        <v>4</v>
      </c>
      <c r="B7" s="315" t="s">
        <v>768</v>
      </c>
      <c r="C7" s="310" t="s">
        <v>335</v>
      </c>
    </row>
    <row r="8" spans="1:8" ht="36" x14ac:dyDescent="0.2">
      <c r="A8" s="310">
        <v>5</v>
      </c>
      <c r="B8" s="315" t="s">
        <v>769</v>
      </c>
      <c r="C8" s="310" t="s">
        <v>335</v>
      </c>
    </row>
    <row r="9" spans="1:8" ht="24" x14ac:dyDescent="0.2">
      <c r="A9" s="310">
        <v>6</v>
      </c>
      <c r="B9" s="315" t="s">
        <v>770</v>
      </c>
      <c r="C9" s="310" t="s">
        <v>335</v>
      </c>
    </row>
    <row r="10" spans="1:8" x14ac:dyDescent="0.2">
      <c r="A10" s="310">
        <v>7</v>
      </c>
      <c r="B10" s="315" t="s">
        <v>771</v>
      </c>
      <c r="C10" s="310" t="s">
        <v>335</v>
      </c>
    </row>
    <row r="11" spans="1:8" x14ac:dyDescent="0.2">
      <c r="A11" s="310">
        <v>8</v>
      </c>
      <c r="B11" s="314" t="s">
        <v>772</v>
      </c>
      <c r="C11" s="309">
        <v>-59.308418000000003</v>
      </c>
    </row>
    <row r="12" spans="1:8" x14ac:dyDescent="0.2">
      <c r="A12" s="310">
        <v>9</v>
      </c>
      <c r="B12" s="314" t="s">
        <v>773</v>
      </c>
      <c r="C12" s="310" t="s">
        <v>335</v>
      </c>
    </row>
    <row r="13" spans="1:8" x14ac:dyDescent="0.2">
      <c r="A13" s="310">
        <v>10</v>
      </c>
      <c r="B13" s="314" t="s">
        <v>774</v>
      </c>
      <c r="C13" s="309">
        <v>1084.3545376700001</v>
      </c>
    </row>
    <row r="14" spans="1:8" x14ac:dyDescent="0.2">
      <c r="A14" s="310">
        <v>11</v>
      </c>
      <c r="B14" s="314" t="s">
        <v>775</v>
      </c>
      <c r="C14" s="310" t="s">
        <v>335</v>
      </c>
    </row>
    <row r="15" spans="1:8" x14ac:dyDescent="0.2">
      <c r="A15" s="310">
        <v>12</v>
      </c>
      <c r="B15" s="314" t="s">
        <v>208</v>
      </c>
      <c r="C15" s="309">
        <v>112.33021423000336</v>
      </c>
    </row>
    <row r="16" spans="1:8" x14ac:dyDescent="0.2">
      <c r="A16" s="316">
        <v>13</v>
      </c>
      <c r="B16" s="317" t="s">
        <v>776</v>
      </c>
      <c r="C16" s="311">
        <v>43386.718585900002</v>
      </c>
    </row>
    <row r="18" spans="3:3" x14ac:dyDescent="0.2">
      <c r="C18" s="294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workbookViewId="0">
      <selection activeCell="F1" sqref="F1"/>
    </sheetView>
  </sheetViews>
  <sheetFormatPr baseColWidth="10" defaultColWidth="12" defaultRowHeight="12" x14ac:dyDescent="0.2"/>
  <cols>
    <col min="1" max="1" width="4.33203125" style="293" customWidth="1"/>
    <col min="2" max="2" width="90.1640625" style="258" customWidth="1"/>
    <col min="3" max="3" width="12" style="293"/>
    <col min="4" max="5" width="12.1640625" style="293" bestFit="1" customWidth="1"/>
    <col min="6" max="16384" width="12" style="293"/>
  </cols>
  <sheetData>
    <row r="1" spans="1:6" x14ac:dyDescent="0.2">
      <c r="A1" s="297" t="s">
        <v>806</v>
      </c>
      <c r="B1" s="476" t="s">
        <v>807</v>
      </c>
      <c r="C1" s="476"/>
      <c r="F1" s="300" t="s">
        <v>366</v>
      </c>
    </row>
    <row r="2" spans="1:6" x14ac:dyDescent="0.2">
      <c r="A2" s="297"/>
      <c r="B2" s="318"/>
      <c r="C2" s="318"/>
      <c r="F2" s="300"/>
    </row>
    <row r="3" spans="1:6" x14ac:dyDescent="0.2">
      <c r="C3" s="420">
        <f>+Innhold!D2</f>
        <v>43646</v>
      </c>
      <c r="D3" s="420">
        <f>EOMONTH(C3,-3)</f>
        <v>43555</v>
      </c>
    </row>
    <row r="4" spans="1:6" x14ac:dyDescent="0.2">
      <c r="C4" s="330" t="s">
        <v>0</v>
      </c>
      <c r="D4" s="330" t="s">
        <v>1</v>
      </c>
    </row>
    <row r="5" spans="1:6" s="297" customFormat="1" x14ac:dyDescent="0.2">
      <c r="A5" s="297" t="s">
        <v>777</v>
      </c>
      <c r="B5" s="298"/>
      <c r="C5" s="331" t="s">
        <v>3</v>
      </c>
      <c r="D5" s="331" t="s">
        <v>4</v>
      </c>
      <c r="E5" s="293"/>
    </row>
    <row r="6" spans="1:6" x14ac:dyDescent="0.2">
      <c r="A6" s="312">
        <v>1</v>
      </c>
      <c r="B6" s="319" t="s">
        <v>778</v>
      </c>
      <c r="C6" s="295">
        <v>42256.718583000002</v>
      </c>
      <c r="D6" s="295">
        <v>42256.718583000002</v>
      </c>
    </row>
    <row r="7" spans="1:6" x14ac:dyDescent="0.2">
      <c r="A7" s="310">
        <v>2</v>
      </c>
      <c r="B7" s="320" t="s">
        <v>779</v>
      </c>
      <c r="C7" s="296">
        <v>-118.67406976999665</v>
      </c>
      <c r="D7" s="296">
        <v>-254.60941280000304</v>
      </c>
    </row>
    <row r="8" spans="1:6" x14ac:dyDescent="0.2">
      <c r="A8" s="310">
        <v>3</v>
      </c>
      <c r="B8" s="320" t="s">
        <v>777</v>
      </c>
      <c r="C8" s="296">
        <v>42138.044513230001</v>
      </c>
      <c r="D8" s="296">
        <v>42002.109170199998</v>
      </c>
    </row>
    <row r="9" spans="1:6" s="297" customFormat="1" x14ac:dyDescent="0.2">
      <c r="A9" s="324" t="s">
        <v>780</v>
      </c>
      <c r="B9" s="321"/>
      <c r="C9" s="296" t="s">
        <v>335</v>
      </c>
      <c r="D9" s="296" t="s">
        <v>335</v>
      </c>
      <c r="E9" s="293"/>
    </row>
    <row r="10" spans="1:6" x14ac:dyDescent="0.2">
      <c r="A10" s="310">
        <v>4</v>
      </c>
      <c r="B10" s="320" t="s">
        <v>781</v>
      </c>
      <c r="C10" s="296">
        <v>127.59773800000001</v>
      </c>
      <c r="D10" s="296">
        <v>104.410417</v>
      </c>
    </row>
    <row r="11" spans="1:6" x14ac:dyDescent="0.2">
      <c r="A11" s="310">
        <v>5</v>
      </c>
      <c r="B11" s="320" t="s">
        <v>91</v>
      </c>
      <c r="C11" s="296">
        <v>36.721798999999997</v>
      </c>
      <c r="D11" s="296">
        <v>35.642896</v>
      </c>
    </row>
    <row r="12" spans="1:6" ht="12" customHeight="1" x14ac:dyDescent="0.2">
      <c r="A12" s="310">
        <v>6</v>
      </c>
      <c r="B12" s="322" t="s">
        <v>782</v>
      </c>
      <c r="C12" s="296" t="s">
        <v>335</v>
      </c>
      <c r="D12" s="296" t="s">
        <v>335</v>
      </c>
    </row>
    <row r="13" spans="1:6" x14ac:dyDescent="0.2">
      <c r="A13" s="310">
        <v>7</v>
      </c>
      <c r="B13" s="322" t="s">
        <v>783</v>
      </c>
      <c r="C13" s="296" t="s">
        <v>335</v>
      </c>
      <c r="D13" s="296" t="s">
        <v>335</v>
      </c>
    </row>
    <row r="14" spans="1:6" x14ac:dyDescent="0.2">
      <c r="A14" s="310">
        <v>8</v>
      </c>
      <c r="B14" s="322" t="s">
        <v>784</v>
      </c>
      <c r="C14" s="296" t="s">
        <v>335</v>
      </c>
      <c r="D14" s="296" t="s">
        <v>335</v>
      </c>
    </row>
    <row r="15" spans="1:6" x14ac:dyDescent="0.2">
      <c r="A15" s="310">
        <v>9</v>
      </c>
      <c r="B15" s="322" t="s">
        <v>785</v>
      </c>
      <c r="C15" s="296" t="s">
        <v>335</v>
      </c>
      <c r="D15" s="296" t="s">
        <v>335</v>
      </c>
    </row>
    <row r="16" spans="1:6" x14ac:dyDescent="0.2">
      <c r="A16" s="310">
        <v>10</v>
      </c>
      <c r="B16" s="322" t="s">
        <v>786</v>
      </c>
      <c r="C16" s="296" t="s">
        <v>335</v>
      </c>
      <c r="D16" s="296" t="s">
        <v>335</v>
      </c>
    </row>
    <row r="17" spans="1:5" x14ac:dyDescent="0.2">
      <c r="A17" s="310">
        <v>11</v>
      </c>
      <c r="B17" s="320" t="s">
        <v>787</v>
      </c>
      <c r="C17" s="296">
        <v>164.319537</v>
      </c>
      <c r="D17" s="296">
        <v>140.053313</v>
      </c>
    </row>
    <row r="18" spans="1:5" s="297" customFormat="1" x14ac:dyDescent="0.2">
      <c r="A18" s="324" t="s">
        <v>788</v>
      </c>
      <c r="B18" s="321"/>
      <c r="C18" s="296" t="s">
        <v>335</v>
      </c>
      <c r="D18" s="296" t="s">
        <v>335</v>
      </c>
      <c r="E18" s="293"/>
    </row>
    <row r="19" spans="1:5" x14ac:dyDescent="0.2">
      <c r="A19" s="310">
        <v>12</v>
      </c>
      <c r="B19" s="322" t="s">
        <v>789</v>
      </c>
      <c r="C19" s="296" t="s">
        <v>335</v>
      </c>
      <c r="D19" s="296" t="s">
        <v>335</v>
      </c>
    </row>
    <row r="20" spans="1:5" x14ac:dyDescent="0.2">
      <c r="A20" s="310">
        <v>13</v>
      </c>
      <c r="B20" s="322" t="s">
        <v>790</v>
      </c>
      <c r="C20" s="296" t="s">
        <v>335</v>
      </c>
      <c r="D20" s="296" t="s">
        <v>335</v>
      </c>
    </row>
    <row r="21" spans="1:5" x14ac:dyDescent="0.2">
      <c r="A21" s="310">
        <v>14</v>
      </c>
      <c r="B21" s="322" t="s">
        <v>791</v>
      </c>
      <c r="C21" s="296" t="s">
        <v>335</v>
      </c>
      <c r="D21" s="296" t="s">
        <v>335</v>
      </c>
    </row>
    <row r="22" spans="1:5" x14ac:dyDescent="0.2">
      <c r="A22" s="310">
        <v>15</v>
      </c>
      <c r="B22" s="322" t="s">
        <v>792</v>
      </c>
      <c r="C22" s="296" t="s">
        <v>335</v>
      </c>
      <c r="D22" s="296" t="s">
        <v>335</v>
      </c>
    </row>
    <row r="23" spans="1:5" x14ac:dyDescent="0.2">
      <c r="A23" s="310">
        <v>16</v>
      </c>
      <c r="B23" s="320" t="s">
        <v>793</v>
      </c>
      <c r="C23" s="296" t="s">
        <v>335</v>
      </c>
      <c r="D23" s="296" t="s">
        <v>335</v>
      </c>
    </row>
    <row r="24" spans="1:5" s="297" customFormat="1" x14ac:dyDescent="0.2">
      <c r="A24" s="324" t="s">
        <v>794</v>
      </c>
      <c r="B24" s="321"/>
      <c r="C24" s="296" t="s">
        <v>335</v>
      </c>
      <c r="D24" s="296" t="s">
        <v>335</v>
      </c>
      <c r="E24" s="293"/>
    </row>
    <row r="25" spans="1:5" x14ac:dyDescent="0.2">
      <c r="A25" s="310">
        <v>17</v>
      </c>
      <c r="B25" s="320" t="s">
        <v>795</v>
      </c>
      <c r="C25" s="296">
        <v>2848.1669832699999</v>
      </c>
      <c r="D25" s="296">
        <v>2622.2068103699999</v>
      </c>
    </row>
    <row r="26" spans="1:5" x14ac:dyDescent="0.2">
      <c r="A26" s="310">
        <v>18</v>
      </c>
      <c r="B26" s="320" t="s">
        <v>796</v>
      </c>
      <c r="C26" s="296">
        <v>-1763.8124455999998</v>
      </c>
      <c r="D26" s="296">
        <v>-1600.2784448999998</v>
      </c>
    </row>
    <row r="27" spans="1:5" x14ac:dyDescent="0.2">
      <c r="A27" s="310">
        <v>19</v>
      </c>
      <c r="B27" s="320" t="s">
        <v>797</v>
      </c>
      <c r="C27" s="296">
        <v>1084.3545376700001</v>
      </c>
      <c r="D27" s="296">
        <v>1021.92836547</v>
      </c>
    </row>
    <row r="28" spans="1:5" s="297" customFormat="1" x14ac:dyDescent="0.2">
      <c r="A28" s="324" t="s">
        <v>798</v>
      </c>
      <c r="B28" s="321"/>
      <c r="C28" s="296" t="s">
        <v>335</v>
      </c>
      <c r="D28" s="296" t="s">
        <v>335</v>
      </c>
      <c r="E28" s="293"/>
    </row>
    <row r="29" spans="1:5" x14ac:dyDescent="0.2">
      <c r="A29" s="310">
        <v>20</v>
      </c>
      <c r="B29" s="320" t="s">
        <v>570</v>
      </c>
      <c r="C29" s="296">
        <v>3527.5783480800001</v>
      </c>
      <c r="D29" s="296">
        <v>3620.7995713400001</v>
      </c>
    </row>
    <row r="30" spans="1:5" x14ac:dyDescent="0.2">
      <c r="A30" s="310">
        <v>21</v>
      </c>
      <c r="B30" s="320" t="s">
        <v>799</v>
      </c>
      <c r="C30" s="296">
        <v>43386.718587900003</v>
      </c>
      <c r="D30" s="296">
        <v>43164.090848669999</v>
      </c>
    </row>
    <row r="31" spans="1:5" s="297" customFormat="1" x14ac:dyDescent="0.2">
      <c r="A31" s="327" t="s">
        <v>800</v>
      </c>
      <c r="B31" s="328"/>
      <c r="C31" s="295" t="s">
        <v>335</v>
      </c>
      <c r="D31" s="295" t="s">
        <v>335</v>
      </c>
      <c r="E31" s="293"/>
    </row>
    <row r="32" spans="1:5" x14ac:dyDescent="0.2">
      <c r="A32" s="325">
        <v>22</v>
      </c>
      <c r="B32" s="323" t="s">
        <v>801</v>
      </c>
      <c r="C32" s="326">
        <v>8.130548847415707E-2</v>
      </c>
      <c r="D32" s="326">
        <v>8.3884532261648839E-2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workbookViewId="0">
      <selection activeCell="D1" sqref="D1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297" t="s">
        <v>855</v>
      </c>
      <c r="B1" s="476" t="s">
        <v>732</v>
      </c>
      <c r="C1" s="476"/>
      <c r="D1" s="405">
        <v>43646</v>
      </c>
      <c r="F1" s="300" t="s">
        <v>366</v>
      </c>
    </row>
    <row r="3" spans="1:6" x14ac:dyDescent="0.2">
      <c r="C3" s="403" t="s">
        <v>0</v>
      </c>
      <c r="D3" s="403" t="s">
        <v>1</v>
      </c>
    </row>
    <row r="4" spans="1:6" x14ac:dyDescent="0.2">
      <c r="A4" s="480"/>
      <c r="B4" s="481"/>
      <c r="C4" s="477" t="s">
        <v>859</v>
      </c>
      <c r="D4" s="477" t="s">
        <v>860</v>
      </c>
    </row>
    <row r="5" spans="1:6" ht="29.25" customHeight="1" x14ac:dyDescent="0.2">
      <c r="A5" s="482"/>
      <c r="B5" s="483"/>
      <c r="C5" s="478"/>
      <c r="D5" s="478"/>
    </row>
    <row r="6" spans="1:6" ht="15" x14ac:dyDescent="0.25">
      <c r="A6" s="484" t="s">
        <v>861</v>
      </c>
      <c r="B6" s="484"/>
      <c r="C6" s="375"/>
      <c r="D6" s="375"/>
    </row>
    <row r="7" spans="1:6" x14ac:dyDescent="0.2">
      <c r="A7" s="260">
        <v>1</v>
      </c>
      <c r="B7" s="376" t="s">
        <v>862</v>
      </c>
      <c r="C7" s="377"/>
      <c r="D7" s="378">
        <v>5626</v>
      </c>
    </row>
    <row r="8" spans="1:6" ht="15" x14ac:dyDescent="0.25">
      <c r="A8" s="484" t="s">
        <v>863</v>
      </c>
      <c r="B8" s="484"/>
      <c r="C8" s="375"/>
      <c r="D8" s="379"/>
    </row>
    <row r="9" spans="1:6" ht="15" x14ac:dyDescent="0.25">
      <c r="A9" s="380">
        <v>2</v>
      </c>
      <c r="B9" s="381" t="s">
        <v>864</v>
      </c>
      <c r="C9" s="382">
        <v>9112.6666666666679</v>
      </c>
      <c r="D9" s="383">
        <v>596.66666666666674</v>
      </c>
    </row>
    <row r="10" spans="1:6" x14ac:dyDescent="0.2">
      <c r="A10" s="152">
        <v>3</v>
      </c>
      <c r="B10" s="384" t="s">
        <v>865</v>
      </c>
      <c r="C10" s="385">
        <v>6739.666666666667</v>
      </c>
      <c r="D10" s="386">
        <v>337</v>
      </c>
    </row>
    <row r="11" spans="1:6" x14ac:dyDescent="0.2">
      <c r="A11" s="152">
        <v>4</v>
      </c>
      <c r="B11" s="384" t="s">
        <v>866</v>
      </c>
      <c r="C11" s="385">
        <v>2373</v>
      </c>
      <c r="D11" s="386">
        <v>259.66666666666669</v>
      </c>
    </row>
    <row r="12" spans="1:6" ht="15" x14ac:dyDescent="0.25">
      <c r="A12" s="380">
        <v>5</v>
      </c>
      <c r="B12" s="387" t="s">
        <v>867</v>
      </c>
      <c r="C12" s="388">
        <v>1664</v>
      </c>
      <c r="D12" s="383">
        <v>912.33333333333337</v>
      </c>
    </row>
    <row r="13" spans="1:6" x14ac:dyDescent="0.2">
      <c r="A13" s="152">
        <v>6</v>
      </c>
      <c r="B13" s="389" t="s">
        <v>868</v>
      </c>
      <c r="C13" s="385">
        <v>0</v>
      </c>
      <c r="D13" s="386">
        <v>0</v>
      </c>
    </row>
    <row r="14" spans="1:6" x14ac:dyDescent="0.2">
      <c r="A14" s="152">
        <v>7</v>
      </c>
      <c r="B14" s="384" t="s">
        <v>869</v>
      </c>
      <c r="C14" s="385">
        <v>1664</v>
      </c>
      <c r="D14" s="386">
        <v>912.33333333333337</v>
      </c>
    </row>
    <row r="15" spans="1:6" x14ac:dyDescent="0.2">
      <c r="A15" s="152">
        <v>8</v>
      </c>
      <c r="B15" s="384" t="s">
        <v>870</v>
      </c>
      <c r="C15" s="385">
        <v>0</v>
      </c>
      <c r="D15" s="386">
        <v>0</v>
      </c>
    </row>
    <row r="16" spans="1:6" ht="15" x14ac:dyDescent="0.25">
      <c r="A16" s="380">
        <v>9</v>
      </c>
      <c r="B16" s="387" t="s">
        <v>871</v>
      </c>
      <c r="C16" s="390"/>
      <c r="D16" s="383">
        <v>0</v>
      </c>
    </row>
    <row r="17" spans="1:4" ht="15" x14ac:dyDescent="0.25">
      <c r="A17" s="380">
        <v>10</v>
      </c>
      <c r="B17" s="387" t="s">
        <v>872</v>
      </c>
      <c r="C17" s="388">
        <v>1815</v>
      </c>
      <c r="D17" s="388">
        <v>128.33333333333334</v>
      </c>
    </row>
    <row r="18" spans="1:4" x14ac:dyDescent="0.2">
      <c r="A18" s="152">
        <v>11</v>
      </c>
      <c r="B18" s="384" t="s">
        <v>873</v>
      </c>
      <c r="C18" s="385">
        <v>37.666666666666664</v>
      </c>
      <c r="D18" s="386">
        <v>37.666666666666664</v>
      </c>
    </row>
    <row r="19" spans="1:4" x14ac:dyDescent="0.2">
      <c r="A19" s="152">
        <v>12</v>
      </c>
      <c r="B19" s="384" t="s">
        <v>874</v>
      </c>
      <c r="C19" s="385">
        <v>0</v>
      </c>
      <c r="D19" s="386">
        <v>0</v>
      </c>
    </row>
    <row r="20" spans="1:4" x14ac:dyDescent="0.2">
      <c r="A20" s="152">
        <v>13</v>
      </c>
      <c r="B20" s="384" t="s">
        <v>875</v>
      </c>
      <c r="C20" s="385">
        <v>1777.3333333333333</v>
      </c>
      <c r="D20" s="386">
        <v>90.666666666666671</v>
      </c>
    </row>
    <row r="21" spans="1:4" ht="15" x14ac:dyDescent="0.25">
      <c r="A21" s="152">
        <v>14</v>
      </c>
      <c r="B21" s="387" t="s">
        <v>876</v>
      </c>
      <c r="C21" s="388">
        <v>975.33333333333337</v>
      </c>
      <c r="D21" s="383">
        <v>433</v>
      </c>
    </row>
    <row r="22" spans="1:4" ht="15" x14ac:dyDescent="0.25">
      <c r="A22" s="152">
        <v>15</v>
      </c>
      <c r="B22" s="387" t="s">
        <v>877</v>
      </c>
      <c r="C22" s="388">
        <v>0</v>
      </c>
      <c r="D22" s="383">
        <v>0</v>
      </c>
    </row>
    <row r="23" spans="1:4" ht="15" x14ac:dyDescent="0.25">
      <c r="A23" s="380">
        <v>16</v>
      </c>
      <c r="B23" s="391" t="s">
        <v>878</v>
      </c>
      <c r="C23" s="390"/>
      <c r="D23" s="383">
        <v>2070.3333333333335</v>
      </c>
    </row>
    <row r="24" spans="1:4" ht="15" x14ac:dyDescent="0.25">
      <c r="A24" s="484" t="s">
        <v>879</v>
      </c>
      <c r="B24" s="484"/>
      <c r="C24" s="375"/>
      <c r="D24" s="379"/>
    </row>
    <row r="25" spans="1:4" ht="15" x14ac:dyDescent="0.25">
      <c r="A25" s="380">
        <v>17</v>
      </c>
      <c r="B25" s="381" t="s">
        <v>880</v>
      </c>
      <c r="C25" s="382">
        <v>0</v>
      </c>
      <c r="D25" s="392">
        <v>0</v>
      </c>
    </row>
    <row r="26" spans="1:4" ht="15" x14ac:dyDescent="0.25">
      <c r="A26" s="380">
        <v>18</v>
      </c>
      <c r="B26" s="387" t="s">
        <v>881</v>
      </c>
      <c r="C26" s="388">
        <v>141</v>
      </c>
      <c r="D26" s="383">
        <v>97.333333333333329</v>
      </c>
    </row>
    <row r="27" spans="1:4" x14ac:dyDescent="0.2">
      <c r="A27" s="152">
        <v>19</v>
      </c>
      <c r="B27" s="384" t="s">
        <v>882</v>
      </c>
      <c r="C27" s="393">
        <v>25.666666666666668</v>
      </c>
      <c r="D27" s="394">
        <v>25.666666666666668</v>
      </c>
    </row>
    <row r="28" spans="1:4" ht="15" x14ac:dyDescent="0.25">
      <c r="A28" s="380">
        <v>20</v>
      </c>
      <c r="B28" s="387" t="s">
        <v>883</v>
      </c>
      <c r="C28" s="395">
        <v>166.66666666666666</v>
      </c>
      <c r="D28" s="395">
        <v>123</v>
      </c>
    </row>
    <row r="29" spans="1:4" ht="19.5" x14ac:dyDescent="0.2">
      <c r="A29" s="479"/>
      <c r="B29" s="479"/>
      <c r="C29" s="396"/>
      <c r="D29" s="404" t="s">
        <v>884</v>
      </c>
    </row>
    <row r="30" spans="1:4" ht="15" x14ac:dyDescent="0.25">
      <c r="A30" s="380">
        <v>21</v>
      </c>
      <c r="B30" s="387" t="s">
        <v>861</v>
      </c>
      <c r="C30" s="397"/>
      <c r="D30" s="398">
        <v>4399</v>
      </c>
    </row>
    <row r="31" spans="1:4" ht="15" x14ac:dyDescent="0.25">
      <c r="A31" s="380">
        <v>22</v>
      </c>
      <c r="B31" s="387" t="s">
        <v>885</v>
      </c>
      <c r="C31" s="399"/>
      <c r="D31" s="400">
        <v>1947.3333333333333</v>
      </c>
    </row>
    <row r="32" spans="1:4" ht="15" x14ac:dyDescent="0.25">
      <c r="A32" s="401">
        <v>23</v>
      </c>
      <c r="B32" s="391" t="s">
        <v>886</v>
      </c>
      <c r="C32" s="402"/>
      <c r="D32" s="395">
        <v>228.33333333333334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9"/>
  <sheetViews>
    <sheetView workbookViewId="0">
      <selection activeCell="D44" sqref="D44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297" t="s">
        <v>856</v>
      </c>
      <c r="B1" s="476" t="s">
        <v>736</v>
      </c>
      <c r="C1" s="476"/>
      <c r="F1" s="300" t="s">
        <v>366</v>
      </c>
    </row>
    <row r="3" spans="1:7" x14ac:dyDescent="0.2">
      <c r="G3" s="405">
        <v>43646</v>
      </c>
    </row>
    <row r="4" spans="1:7" x14ac:dyDescent="0.2">
      <c r="A4" s="428" t="s">
        <v>911</v>
      </c>
      <c r="B4" s="429"/>
      <c r="C4" s="429"/>
      <c r="D4" s="429"/>
      <c r="E4" s="429"/>
      <c r="F4" s="429"/>
      <c r="G4" s="430"/>
    </row>
    <row r="5" spans="1:7" x14ac:dyDescent="0.2">
      <c r="A5" s="431">
        <v>1</v>
      </c>
      <c r="B5" s="432" t="s">
        <v>912</v>
      </c>
      <c r="C5" s="433">
        <v>3270.8167477399998</v>
      </c>
      <c r="D5" s="433">
        <v>0</v>
      </c>
      <c r="E5" s="433">
        <v>0</v>
      </c>
      <c r="F5" s="433">
        <v>600</v>
      </c>
      <c r="G5" s="433">
        <v>3720.8167477399998</v>
      </c>
    </row>
    <row r="6" spans="1:7" x14ac:dyDescent="0.2">
      <c r="A6" s="431">
        <v>2</v>
      </c>
      <c r="B6" s="434" t="s">
        <v>913</v>
      </c>
      <c r="C6" s="433">
        <v>3270.8167477399998</v>
      </c>
      <c r="D6" s="433">
        <v>0</v>
      </c>
      <c r="E6" s="433">
        <v>0</v>
      </c>
      <c r="F6" s="433">
        <v>600</v>
      </c>
      <c r="G6" s="433">
        <v>3720.8167477399998</v>
      </c>
    </row>
    <row r="7" spans="1:7" x14ac:dyDescent="0.2">
      <c r="A7" s="431">
        <v>3</v>
      </c>
      <c r="B7" s="435" t="s">
        <v>914</v>
      </c>
      <c r="C7" s="433"/>
      <c r="D7" s="433"/>
      <c r="E7" s="433"/>
      <c r="F7" s="433"/>
      <c r="G7" s="433"/>
    </row>
    <row r="8" spans="1:7" x14ac:dyDescent="0.2">
      <c r="A8" s="431">
        <v>4</v>
      </c>
      <c r="B8" s="432" t="s">
        <v>915</v>
      </c>
      <c r="C8" s="433">
        <v>10586.095442</v>
      </c>
      <c r="D8" s="433">
        <v>0</v>
      </c>
      <c r="E8" s="433">
        <v>0</v>
      </c>
      <c r="F8" s="433">
        <v>0</v>
      </c>
      <c r="G8" s="433">
        <v>9855.8805309999989</v>
      </c>
    </row>
    <row r="9" spans="1:7" x14ac:dyDescent="0.2">
      <c r="A9" s="431">
        <v>5</v>
      </c>
      <c r="B9" s="435" t="s">
        <v>916</v>
      </c>
      <c r="C9" s="433">
        <v>6567.892664</v>
      </c>
      <c r="D9" s="433">
        <v>0</v>
      </c>
      <c r="E9" s="433">
        <v>0</v>
      </c>
      <c r="F9" s="433">
        <v>0</v>
      </c>
      <c r="G9" s="433">
        <v>6239.4980307999995</v>
      </c>
    </row>
    <row r="10" spans="1:7" x14ac:dyDescent="0.2">
      <c r="A10" s="431">
        <v>6</v>
      </c>
      <c r="B10" s="435" t="s">
        <v>917</v>
      </c>
      <c r="C10" s="433">
        <v>4018.2027779999999</v>
      </c>
      <c r="D10" s="433">
        <v>0</v>
      </c>
      <c r="E10" s="433">
        <v>0</v>
      </c>
      <c r="F10" s="433">
        <v>0</v>
      </c>
      <c r="G10" s="433">
        <v>3616.3825001999999</v>
      </c>
    </row>
    <row r="11" spans="1:7" x14ac:dyDescent="0.2">
      <c r="A11" s="431">
        <v>7</v>
      </c>
      <c r="B11" s="432" t="s">
        <v>918</v>
      </c>
      <c r="C11" s="433">
        <v>0</v>
      </c>
      <c r="D11" s="433">
        <v>5892.94000624</v>
      </c>
      <c r="E11" s="433">
        <v>1636.8915256199998</v>
      </c>
      <c r="F11" s="433">
        <v>19383.228437000002</v>
      </c>
      <c r="G11" s="433">
        <v>22036.98328181</v>
      </c>
    </row>
    <row r="12" spans="1:7" x14ac:dyDescent="0.2">
      <c r="A12" s="431">
        <v>8</v>
      </c>
      <c r="B12" s="435" t="s">
        <v>919</v>
      </c>
      <c r="C12" s="433">
        <v>0</v>
      </c>
      <c r="D12" s="433">
        <v>4221.6765789999999</v>
      </c>
      <c r="E12" s="433">
        <v>206.64322799999999</v>
      </c>
      <c r="F12" s="433">
        <v>0</v>
      </c>
      <c r="G12" s="433">
        <v>1938.6306959999999</v>
      </c>
    </row>
    <row r="13" spans="1:7" x14ac:dyDescent="0.2">
      <c r="A13" s="431">
        <v>9</v>
      </c>
      <c r="B13" s="435" t="s">
        <v>920</v>
      </c>
      <c r="C13" s="433">
        <v>0</v>
      </c>
      <c r="D13" s="433">
        <v>1671.2634272399998</v>
      </c>
      <c r="E13" s="433">
        <v>1430.2482976199999</v>
      </c>
      <c r="F13" s="433">
        <v>19383.228437000002</v>
      </c>
      <c r="G13" s="433">
        <v>20098.35258581</v>
      </c>
    </row>
    <row r="14" spans="1:7" x14ac:dyDescent="0.2">
      <c r="A14" s="431">
        <v>10</v>
      </c>
      <c r="B14" s="432" t="s">
        <v>921</v>
      </c>
      <c r="C14" s="433"/>
      <c r="D14" s="433"/>
      <c r="E14" s="433"/>
      <c r="F14" s="433"/>
      <c r="G14" s="433"/>
    </row>
    <row r="15" spans="1:7" x14ac:dyDescent="0.2">
      <c r="A15" s="431">
        <v>11</v>
      </c>
      <c r="B15" s="432" t="s">
        <v>42</v>
      </c>
      <c r="C15" s="433">
        <v>1137.1961398899994</v>
      </c>
      <c r="D15" s="433">
        <v>2.0335025199999999</v>
      </c>
      <c r="E15" s="433">
        <v>0</v>
      </c>
      <c r="F15" s="433">
        <v>300</v>
      </c>
      <c r="G15" s="433">
        <v>300</v>
      </c>
    </row>
    <row r="16" spans="1:7" x14ac:dyDescent="0.2">
      <c r="A16" s="431">
        <v>12</v>
      </c>
      <c r="B16" s="435" t="s">
        <v>922</v>
      </c>
      <c r="C16" s="436"/>
      <c r="D16" s="433">
        <v>2.0335025199999999</v>
      </c>
      <c r="E16" s="433"/>
      <c r="F16" s="433"/>
      <c r="G16" s="436"/>
    </row>
    <row r="17" spans="1:7" x14ac:dyDescent="0.2">
      <c r="A17" s="431">
        <v>13</v>
      </c>
      <c r="B17" s="435" t="s">
        <v>923</v>
      </c>
      <c r="C17" s="433">
        <v>1137.1961398899994</v>
      </c>
      <c r="D17" s="433">
        <v>0</v>
      </c>
      <c r="E17" s="433">
        <v>0</v>
      </c>
      <c r="F17" s="433">
        <v>300</v>
      </c>
      <c r="G17" s="433">
        <v>300</v>
      </c>
    </row>
    <row r="18" spans="1:7" x14ac:dyDescent="0.2">
      <c r="A18" s="431">
        <v>14</v>
      </c>
      <c r="B18" s="432" t="s">
        <v>924</v>
      </c>
      <c r="C18" s="436"/>
      <c r="D18" s="436"/>
      <c r="E18" s="436"/>
      <c r="F18" s="436"/>
      <c r="G18" s="433">
        <v>35913.680560549998</v>
      </c>
    </row>
    <row r="19" spans="1:7" x14ac:dyDescent="0.2">
      <c r="A19" s="428" t="s">
        <v>925</v>
      </c>
      <c r="B19" s="429"/>
      <c r="C19" s="429"/>
      <c r="D19" s="429"/>
      <c r="E19" s="429"/>
      <c r="F19" s="429"/>
      <c r="G19" s="430"/>
    </row>
    <row r="20" spans="1:7" x14ac:dyDescent="0.2">
      <c r="A20" s="431">
        <v>15</v>
      </c>
      <c r="B20" s="432" t="s">
        <v>926</v>
      </c>
      <c r="C20" s="436"/>
      <c r="D20" s="436"/>
      <c r="E20" s="436"/>
      <c r="F20" s="436"/>
      <c r="G20" s="433">
        <v>860.76909576900005</v>
      </c>
    </row>
    <row r="21" spans="1:7" x14ac:dyDescent="0.2">
      <c r="A21" s="431">
        <v>16</v>
      </c>
      <c r="B21" s="432" t="s">
        <v>927</v>
      </c>
      <c r="C21" s="433">
        <v>10.739883000000001</v>
      </c>
      <c r="D21" s="433">
        <v>0</v>
      </c>
      <c r="E21" s="433">
        <v>0</v>
      </c>
      <c r="F21" s="433">
        <v>0</v>
      </c>
      <c r="G21" s="433">
        <v>10.739883000000001</v>
      </c>
    </row>
    <row r="22" spans="1:7" x14ac:dyDescent="0.2">
      <c r="A22" s="431">
        <v>17</v>
      </c>
      <c r="B22" s="432" t="s">
        <v>928</v>
      </c>
      <c r="C22" s="433">
        <v>0</v>
      </c>
      <c r="D22" s="433">
        <v>0</v>
      </c>
      <c r="E22" s="433">
        <v>0</v>
      </c>
      <c r="F22" s="433">
        <v>0</v>
      </c>
      <c r="G22" s="433">
        <v>0</v>
      </c>
    </row>
    <row r="23" spans="1:7" x14ac:dyDescent="0.2">
      <c r="A23" s="431">
        <v>18</v>
      </c>
      <c r="B23" s="434" t="s">
        <v>929</v>
      </c>
      <c r="C23" s="433">
        <v>0</v>
      </c>
      <c r="D23" s="433">
        <v>0</v>
      </c>
      <c r="E23" s="433">
        <v>0</v>
      </c>
      <c r="F23" s="433">
        <v>0</v>
      </c>
      <c r="G23" s="433">
        <v>0</v>
      </c>
    </row>
    <row r="24" spans="1:7" x14ac:dyDescent="0.2">
      <c r="A24" s="431">
        <v>19</v>
      </c>
      <c r="B24" s="434" t="s">
        <v>930</v>
      </c>
      <c r="C24" s="433">
        <v>0</v>
      </c>
      <c r="D24" s="433">
        <v>0</v>
      </c>
      <c r="E24" s="433">
        <v>0</v>
      </c>
      <c r="F24" s="433">
        <v>0</v>
      </c>
      <c r="G24" s="433">
        <v>0</v>
      </c>
    </row>
    <row r="25" spans="1:7" x14ac:dyDescent="0.2">
      <c r="A25" s="431">
        <v>20</v>
      </c>
      <c r="B25" s="434" t="s">
        <v>931</v>
      </c>
      <c r="C25" s="433">
        <v>0</v>
      </c>
      <c r="D25" s="433">
        <v>223.69838199999998</v>
      </c>
      <c r="E25" s="433">
        <v>514.25410208314327</v>
      </c>
      <c r="F25" s="433">
        <v>6794.7772679168556</v>
      </c>
      <c r="G25" s="433">
        <v>6169.2165910208987</v>
      </c>
    </row>
    <row r="26" spans="1:7" x14ac:dyDescent="0.2">
      <c r="A26" s="431">
        <v>21</v>
      </c>
      <c r="B26" s="437" t="s">
        <v>932</v>
      </c>
      <c r="C26" s="433">
        <v>0</v>
      </c>
      <c r="D26" s="433">
        <v>11.130381194325901</v>
      </c>
      <c r="E26" s="433">
        <v>25.587329402012259</v>
      </c>
      <c r="F26" s="433">
        <v>338.08228940366183</v>
      </c>
      <c r="G26" s="433">
        <v>238.1123434105493</v>
      </c>
    </row>
    <row r="27" spans="1:7" x14ac:dyDescent="0.2">
      <c r="A27" s="431">
        <v>22</v>
      </c>
      <c r="B27" s="434" t="s">
        <v>933</v>
      </c>
      <c r="C27" s="433">
        <v>0</v>
      </c>
      <c r="D27" s="433">
        <v>69.095166000000006</v>
      </c>
      <c r="E27" s="433">
        <v>170.57182900000001</v>
      </c>
      <c r="F27" s="433">
        <v>27029.504594999999</v>
      </c>
      <c r="G27" s="433">
        <v>22987.485230900002</v>
      </c>
    </row>
    <row r="28" spans="1:7" x14ac:dyDescent="0.2">
      <c r="A28" s="431">
        <v>23</v>
      </c>
      <c r="B28" s="437" t="s">
        <v>932</v>
      </c>
      <c r="C28" s="433">
        <v>0</v>
      </c>
      <c r="D28" s="433">
        <v>69.095166000000006</v>
      </c>
      <c r="E28" s="433">
        <v>170.57182900000001</v>
      </c>
      <c r="F28" s="433">
        <v>27527.433004999999</v>
      </c>
      <c r="G28" s="433">
        <v>23311.138697399998</v>
      </c>
    </row>
    <row r="29" spans="1:7" x14ac:dyDescent="0.2">
      <c r="A29" s="431">
        <v>24</v>
      </c>
      <c r="B29" s="434" t="s">
        <v>934</v>
      </c>
      <c r="C29" s="433">
        <v>50.646082999999997</v>
      </c>
      <c r="D29" s="433">
        <v>15.035833330000001</v>
      </c>
      <c r="E29" s="433">
        <v>0</v>
      </c>
      <c r="F29" s="433">
        <v>188.34725498000003</v>
      </c>
      <c r="G29" s="433">
        <v>218.25916639800002</v>
      </c>
    </row>
    <row r="30" spans="1:7" x14ac:dyDescent="0.2">
      <c r="A30" s="431">
        <v>25</v>
      </c>
      <c r="B30" s="432" t="s">
        <v>935</v>
      </c>
      <c r="C30" s="433"/>
      <c r="D30" s="433"/>
      <c r="E30" s="433"/>
      <c r="F30" s="433"/>
      <c r="G30" s="433"/>
    </row>
    <row r="31" spans="1:7" x14ac:dyDescent="0.2">
      <c r="A31" s="431">
        <v>26</v>
      </c>
      <c r="B31" s="432" t="s">
        <v>37</v>
      </c>
      <c r="C31" s="433">
        <v>852.99991196000678</v>
      </c>
      <c r="D31" s="433">
        <v>281.28862229000003</v>
      </c>
      <c r="E31" s="433">
        <v>0</v>
      </c>
      <c r="F31" s="433">
        <v>0</v>
      </c>
      <c r="G31" s="433">
        <v>1125.8269858340068</v>
      </c>
    </row>
    <row r="32" spans="1:7" x14ac:dyDescent="0.2">
      <c r="A32" s="431">
        <v>27</v>
      </c>
      <c r="B32" s="434" t="s">
        <v>936</v>
      </c>
      <c r="C32" s="433">
        <v>0</v>
      </c>
      <c r="D32" s="436"/>
      <c r="E32" s="436"/>
      <c r="F32" s="436"/>
      <c r="G32" s="433">
        <v>0</v>
      </c>
    </row>
    <row r="33" spans="1:7" x14ac:dyDescent="0.2">
      <c r="A33" s="431">
        <v>28</v>
      </c>
      <c r="B33" s="434" t="s">
        <v>937</v>
      </c>
      <c r="C33" s="436"/>
      <c r="D33" s="433">
        <v>0</v>
      </c>
      <c r="E33" s="433"/>
      <c r="F33" s="433"/>
      <c r="G33" s="433">
        <v>0</v>
      </c>
    </row>
    <row r="34" spans="1:7" x14ac:dyDescent="0.2">
      <c r="A34" s="431">
        <v>29</v>
      </c>
      <c r="B34" s="434" t="s">
        <v>938</v>
      </c>
      <c r="C34" s="436"/>
      <c r="D34" s="433">
        <v>273.25356492000003</v>
      </c>
      <c r="E34" s="433"/>
      <c r="F34" s="433"/>
      <c r="G34" s="433">
        <v>271.22006240000002</v>
      </c>
    </row>
    <row r="35" spans="1:7" x14ac:dyDescent="0.2">
      <c r="A35" s="431">
        <v>30</v>
      </c>
      <c r="B35" s="434" t="s">
        <v>939</v>
      </c>
      <c r="C35" s="436"/>
      <c r="D35" s="433">
        <v>8.0350573699999988</v>
      </c>
      <c r="E35" s="433"/>
      <c r="F35" s="433"/>
      <c r="G35" s="433">
        <v>1.6070114739999999</v>
      </c>
    </row>
    <row r="36" spans="1:7" x14ac:dyDescent="0.2">
      <c r="A36" s="431">
        <v>31</v>
      </c>
      <c r="B36" s="434" t="s">
        <v>37</v>
      </c>
      <c r="C36" s="433">
        <v>852.99991196000678</v>
      </c>
      <c r="D36" s="433">
        <v>0</v>
      </c>
      <c r="E36" s="433">
        <v>0</v>
      </c>
      <c r="F36" s="433">
        <v>0</v>
      </c>
      <c r="G36" s="433">
        <v>852.99991196000678</v>
      </c>
    </row>
    <row r="37" spans="1:7" x14ac:dyDescent="0.2">
      <c r="A37" s="431">
        <v>32</v>
      </c>
      <c r="B37" s="432" t="s">
        <v>73</v>
      </c>
      <c r="C37" s="436"/>
      <c r="D37" s="433">
        <v>2848.1669832700004</v>
      </c>
      <c r="E37" s="433">
        <v>0</v>
      </c>
      <c r="F37" s="433">
        <v>0</v>
      </c>
      <c r="G37" s="433">
        <v>142.40834916350002</v>
      </c>
    </row>
    <row r="38" spans="1:7" x14ac:dyDescent="0.2">
      <c r="A38" s="431">
        <v>33</v>
      </c>
      <c r="B38" s="432" t="s">
        <v>940</v>
      </c>
      <c r="C38" s="436"/>
      <c r="D38" s="436"/>
      <c r="E38" s="436"/>
      <c r="F38" s="436"/>
      <c r="G38" s="433">
        <v>31514.705302085404</v>
      </c>
    </row>
    <row r="39" spans="1:7" x14ac:dyDescent="0.2">
      <c r="A39" s="431">
        <v>34</v>
      </c>
      <c r="B39" s="432" t="s">
        <v>941</v>
      </c>
      <c r="C39" s="436"/>
      <c r="D39" s="436"/>
      <c r="E39" s="436"/>
      <c r="F39" s="436"/>
      <c r="G39" s="433">
        <v>113.95848451158928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6"/>
  <sheetViews>
    <sheetView workbookViewId="0">
      <selection activeCell="G2" sqref="G2"/>
    </sheetView>
  </sheetViews>
  <sheetFormatPr baseColWidth="10" defaultRowHeight="10.5" x14ac:dyDescent="0.15"/>
  <cols>
    <col min="1" max="1" width="7.6640625" style="70" bestFit="1" customWidth="1"/>
    <col min="2" max="2" width="68.83203125" style="70" customWidth="1"/>
    <col min="3" max="5" width="16" style="70" customWidth="1"/>
    <col min="6" max="16384" width="12" style="70"/>
  </cols>
  <sheetData>
    <row r="1" spans="1:7" x14ac:dyDescent="0.15">
      <c r="A1" s="84" t="s">
        <v>755</v>
      </c>
      <c r="B1" s="84" t="s">
        <v>380</v>
      </c>
    </row>
    <row r="2" spans="1:7" x14ac:dyDescent="0.15">
      <c r="G2" s="155" t="s">
        <v>366</v>
      </c>
    </row>
    <row r="3" spans="1:7" x14ac:dyDescent="0.15">
      <c r="C3" s="421">
        <f>+Innhold!D2</f>
        <v>43646</v>
      </c>
      <c r="D3" s="421">
        <f>EOMONTH(C3,-3)</f>
        <v>43555</v>
      </c>
      <c r="E3" s="421">
        <f>+C3</f>
        <v>43646</v>
      </c>
    </row>
    <row r="4" spans="1:7" x14ac:dyDescent="0.15">
      <c r="A4" s="485"/>
      <c r="B4" s="486"/>
      <c r="C4" s="63" t="s">
        <v>0</v>
      </c>
      <c r="D4" s="63" t="s">
        <v>1</v>
      </c>
      <c r="E4" s="63" t="s">
        <v>2</v>
      </c>
    </row>
    <row r="5" spans="1:7" ht="29.25" customHeight="1" x14ac:dyDescent="0.15">
      <c r="A5" s="487"/>
      <c r="B5" s="488"/>
      <c r="C5" s="489" t="s">
        <v>11</v>
      </c>
      <c r="D5" s="489"/>
      <c r="E5" s="489" t="s">
        <v>12</v>
      </c>
    </row>
    <row r="6" spans="1:7" ht="12.75" customHeight="1" x14ac:dyDescent="0.15">
      <c r="A6" s="487"/>
      <c r="B6" s="488"/>
      <c r="C6" s="489"/>
      <c r="D6" s="489"/>
      <c r="E6" s="489"/>
    </row>
    <row r="7" spans="1:7" x14ac:dyDescent="0.15">
      <c r="A7" s="487"/>
      <c r="B7" s="488"/>
      <c r="C7" s="63" t="s">
        <v>3</v>
      </c>
      <c r="D7" s="64" t="s">
        <v>4</v>
      </c>
      <c r="E7" s="63" t="s">
        <v>3</v>
      </c>
    </row>
    <row r="8" spans="1:7" ht="12" customHeight="1" x14ac:dyDescent="0.15">
      <c r="A8" s="78">
        <v>1</v>
      </c>
      <c r="B8" s="65" t="s">
        <v>13</v>
      </c>
      <c r="C8" s="71">
        <v>18099.499501990002</v>
      </c>
      <c r="D8" s="72">
        <v>18285.363904109996</v>
      </c>
      <c r="E8" s="71">
        <v>1447.9599601592001</v>
      </c>
    </row>
    <row r="9" spans="1:7" ht="12" customHeight="1" x14ac:dyDescent="0.15">
      <c r="A9" s="78">
        <v>2</v>
      </c>
      <c r="B9" s="66" t="s">
        <v>15</v>
      </c>
      <c r="C9" s="71">
        <v>18099.499501990002</v>
      </c>
      <c r="D9" s="72">
        <v>18285.363904109996</v>
      </c>
      <c r="E9" s="71">
        <v>1447.9599601592001</v>
      </c>
    </row>
    <row r="10" spans="1:7" ht="12" customHeight="1" x14ac:dyDescent="0.15">
      <c r="A10" s="78">
        <v>3</v>
      </c>
      <c r="B10" s="66" t="s">
        <v>100</v>
      </c>
      <c r="C10" s="71" t="s">
        <v>335</v>
      </c>
      <c r="D10" s="72" t="s">
        <v>335</v>
      </c>
      <c r="E10" s="71" t="s">
        <v>335</v>
      </c>
    </row>
    <row r="11" spans="1:7" ht="12" customHeight="1" x14ac:dyDescent="0.15">
      <c r="A11" s="78">
        <v>4</v>
      </c>
      <c r="B11" s="66" t="s">
        <v>99</v>
      </c>
      <c r="C11" s="71" t="s">
        <v>335</v>
      </c>
      <c r="D11" s="72" t="s">
        <v>335</v>
      </c>
      <c r="E11" s="71" t="s">
        <v>335</v>
      </c>
    </row>
    <row r="12" spans="1:7" ht="12" customHeight="1" x14ac:dyDescent="0.15">
      <c r="A12" s="78">
        <v>5</v>
      </c>
      <c r="B12" s="66" t="s">
        <v>102</v>
      </c>
      <c r="C12" s="71" t="s">
        <v>335</v>
      </c>
      <c r="D12" s="72" t="s">
        <v>335</v>
      </c>
      <c r="E12" s="71" t="s">
        <v>335</v>
      </c>
    </row>
    <row r="13" spans="1:7" ht="12" customHeight="1" x14ac:dyDescent="0.15">
      <c r="A13" s="78">
        <v>6</v>
      </c>
      <c r="B13" s="65" t="s">
        <v>16</v>
      </c>
      <c r="C13" s="71">
        <v>110.07509537</v>
      </c>
      <c r="D13" s="72">
        <v>99.455282969999999</v>
      </c>
      <c r="E13" s="71">
        <v>8.8060076295999998</v>
      </c>
    </row>
    <row r="14" spans="1:7" ht="12" customHeight="1" x14ac:dyDescent="0.15">
      <c r="A14" s="78">
        <v>7</v>
      </c>
      <c r="B14" s="67" t="s">
        <v>130</v>
      </c>
      <c r="C14" s="71">
        <v>44.609789599999999</v>
      </c>
      <c r="D14" s="72">
        <v>37.396870899999996</v>
      </c>
      <c r="E14" s="71">
        <v>3.568783168</v>
      </c>
    </row>
    <row r="15" spans="1:7" ht="12" customHeight="1" x14ac:dyDescent="0.15">
      <c r="A15" s="78">
        <v>8</v>
      </c>
      <c r="B15" s="67" t="s">
        <v>17</v>
      </c>
      <c r="C15" s="71" t="s">
        <v>335</v>
      </c>
      <c r="D15" s="72" t="s">
        <v>335</v>
      </c>
      <c r="E15" s="71" t="s">
        <v>335</v>
      </c>
    </row>
    <row r="16" spans="1:7" ht="12" customHeight="1" x14ac:dyDescent="0.15">
      <c r="A16" s="265">
        <v>9</v>
      </c>
      <c r="B16" s="266" t="s">
        <v>744</v>
      </c>
      <c r="C16" s="267" t="s">
        <v>335</v>
      </c>
      <c r="D16" s="268" t="s">
        <v>335</v>
      </c>
      <c r="E16" s="267" t="s">
        <v>335</v>
      </c>
    </row>
    <row r="17" spans="1:5" ht="12" customHeight="1" x14ac:dyDescent="0.15">
      <c r="A17" s="78">
        <v>10</v>
      </c>
      <c r="B17" s="67" t="s">
        <v>745</v>
      </c>
      <c r="C17" s="71">
        <v>65.465305770000001</v>
      </c>
      <c r="D17" s="72">
        <v>62.058412070000003</v>
      </c>
      <c r="E17" s="71">
        <v>5.2372244616000003</v>
      </c>
    </row>
    <row r="18" spans="1:5" ht="12" customHeight="1" x14ac:dyDescent="0.15">
      <c r="A18" s="254">
        <v>11</v>
      </c>
      <c r="B18" s="67" t="s">
        <v>746</v>
      </c>
      <c r="C18" s="71"/>
      <c r="D18" s="72"/>
      <c r="E18" s="71"/>
    </row>
    <row r="19" spans="1:5" ht="12" customHeight="1" x14ac:dyDescent="0.15">
      <c r="A19" s="254">
        <v>12</v>
      </c>
      <c r="B19" s="67" t="s">
        <v>747</v>
      </c>
      <c r="C19" s="71"/>
      <c r="D19" s="72"/>
      <c r="E19" s="71"/>
    </row>
    <row r="20" spans="1:5" ht="12" customHeight="1" x14ac:dyDescent="0.15">
      <c r="A20" s="254">
        <v>13</v>
      </c>
      <c r="B20" s="67" t="s">
        <v>748</v>
      </c>
      <c r="C20" s="71"/>
      <c r="D20" s="72"/>
      <c r="E20" s="71"/>
    </row>
    <row r="21" spans="1:5" ht="12" customHeight="1" x14ac:dyDescent="0.15">
      <c r="A21" s="254">
        <v>14</v>
      </c>
      <c r="B21" s="67" t="s">
        <v>749</v>
      </c>
      <c r="C21" s="71"/>
      <c r="D21" s="72"/>
      <c r="E21" s="71"/>
    </row>
    <row r="22" spans="1:5" ht="12" customHeight="1" x14ac:dyDescent="0.15">
      <c r="A22" s="78">
        <v>15</v>
      </c>
      <c r="B22" s="68" t="s">
        <v>21</v>
      </c>
      <c r="C22" s="71" t="s">
        <v>335</v>
      </c>
      <c r="D22" s="72" t="s">
        <v>335</v>
      </c>
      <c r="E22" s="71" t="s">
        <v>335</v>
      </c>
    </row>
    <row r="23" spans="1:5" ht="12" customHeight="1" x14ac:dyDescent="0.15">
      <c r="A23" s="78">
        <v>16</v>
      </c>
      <c r="B23" s="68" t="s">
        <v>22</v>
      </c>
      <c r="C23" s="71" t="s">
        <v>335</v>
      </c>
      <c r="D23" s="72" t="s">
        <v>335</v>
      </c>
      <c r="E23" s="71" t="s">
        <v>335</v>
      </c>
    </row>
    <row r="24" spans="1:5" ht="12" customHeight="1" x14ac:dyDescent="0.15">
      <c r="A24" s="78">
        <v>17</v>
      </c>
      <c r="B24" s="67" t="s">
        <v>14</v>
      </c>
      <c r="C24" s="71" t="s">
        <v>335</v>
      </c>
      <c r="D24" s="72" t="s">
        <v>335</v>
      </c>
      <c r="E24" s="71" t="s">
        <v>335</v>
      </c>
    </row>
    <row r="25" spans="1:5" ht="12" customHeight="1" x14ac:dyDescent="0.15">
      <c r="A25" s="78">
        <v>18</v>
      </c>
      <c r="B25" s="67" t="s">
        <v>128</v>
      </c>
      <c r="C25" s="71" t="s">
        <v>335</v>
      </c>
      <c r="D25" s="72" t="s">
        <v>335</v>
      </c>
      <c r="E25" s="71" t="s">
        <v>335</v>
      </c>
    </row>
    <row r="26" spans="1:5" ht="12" customHeight="1" x14ac:dyDescent="0.15">
      <c r="A26" s="78">
        <v>19</v>
      </c>
      <c r="B26" s="67" t="s">
        <v>23</v>
      </c>
      <c r="C26" s="71" t="s">
        <v>335</v>
      </c>
      <c r="D26" s="72" t="s">
        <v>335</v>
      </c>
      <c r="E26" s="71" t="s">
        <v>335</v>
      </c>
    </row>
    <row r="27" spans="1:5" ht="12" customHeight="1" x14ac:dyDescent="0.15">
      <c r="A27" s="78">
        <v>20</v>
      </c>
      <c r="B27" s="68" t="s">
        <v>20</v>
      </c>
      <c r="C27" s="71" t="s">
        <v>335</v>
      </c>
      <c r="D27" s="72" t="s">
        <v>335</v>
      </c>
      <c r="E27" s="71" t="s">
        <v>335</v>
      </c>
    </row>
    <row r="28" spans="1:5" ht="12" customHeight="1" x14ac:dyDescent="0.15">
      <c r="A28" s="78">
        <v>21</v>
      </c>
      <c r="B28" s="67" t="s">
        <v>15</v>
      </c>
      <c r="C28" s="71" t="s">
        <v>335</v>
      </c>
      <c r="D28" s="72" t="s">
        <v>335</v>
      </c>
      <c r="E28" s="71" t="s">
        <v>335</v>
      </c>
    </row>
    <row r="29" spans="1:5" ht="12" customHeight="1" x14ac:dyDescent="0.15">
      <c r="A29" s="78">
        <v>22</v>
      </c>
      <c r="B29" s="67" t="s">
        <v>101</v>
      </c>
      <c r="C29" s="71" t="s">
        <v>335</v>
      </c>
      <c r="D29" s="72" t="s">
        <v>335</v>
      </c>
      <c r="E29" s="71" t="s">
        <v>335</v>
      </c>
    </row>
    <row r="30" spans="1:5" ht="12" customHeight="1" x14ac:dyDescent="0.15">
      <c r="A30" s="78">
        <v>23</v>
      </c>
      <c r="B30" s="68" t="s">
        <v>750</v>
      </c>
      <c r="C30" s="71" t="s">
        <v>335</v>
      </c>
      <c r="D30" s="72" t="s">
        <v>335</v>
      </c>
      <c r="E30" s="71" t="s">
        <v>335</v>
      </c>
    </row>
    <row r="31" spans="1:5" ht="12" customHeight="1" x14ac:dyDescent="0.15">
      <c r="A31" s="78">
        <v>24</v>
      </c>
      <c r="B31" s="68" t="s">
        <v>19</v>
      </c>
      <c r="C31" s="71">
        <v>1356.4337499999999</v>
      </c>
      <c r="D31" s="72">
        <v>1356.4337499999999</v>
      </c>
      <c r="E31" s="71">
        <v>108.5147</v>
      </c>
    </row>
    <row r="32" spans="1:5" ht="12" customHeight="1" x14ac:dyDescent="0.15">
      <c r="A32" s="78">
        <v>25</v>
      </c>
      <c r="B32" s="68" t="s">
        <v>18</v>
      </c>
      <c r="C32" s="71">
        <v>437.47427780000004</v>
      </c>
      <c r="D32" s="72">
        <v>423.92417826999997</v>
      </c>
      <c r="E32" s="71">
        <v>34.997942223999999</v>
      </c>
    </row>
    <row r="33" spans="1:5" ht="12" customHeight="1" x14ac:dyDescent="0.15">
      <c r="A33" s="78">
        <v>26</v>
      </c>
      <c r="B33" s="68" t="s">
        <v>751</v>
      </c>
      <c r="C33" s="71"/>
      <c r="D33" s="72"/>
      <c r="E33" s="71"/>
    </row>
    <row r="34" spans="1:5" ht="12" customHeight="1" x14ac:dyDescent="0.15">
      <c r="A34" s="78">
        <v>27</v>
      </c>
      <c r="B34" s="68" t="s">
        <v>752</v>
      </c>
      <c r="C34" s="71"/>
      <c r="D34" s="72"/>
      <c r="E34" s="71"/>
    </row>
    <row r="35" spans="1:5" ht="12" customHeight="1" x14ac:dyDescent="0.15">
      <c r="A35" s="78">
        <v>28</v>
      </c>
      <c r="B35" s="68" t="s">
        <v>753</v>
      </c>
      <c r="C35" s="71" t="s">
        <v>335</v>
      </c>
      <c r="D35" s="72" t="s">
        <v>335</v>
      </c>
      <c r="E35" s="71" t="s">
        <v>335</v>
      </c>
    </row>
    <row r="36" spans="1:5" ht="12" customHeight="1" x14ac:dyDescent="0.15">
      <c r="A36" s="78">
        <v>29</v>
      </c>
      <c r="B36" s="69" t="s">
        <v>754</v>
      </c>
      <c r="C36" s="73">
        <v>20003.482625159999</v>
      </c>
      <c r="D36" s="240">
        <v>20165.177115349998</v>
      </c>
      <c r="E36" s="73">
        <v>1600.2786100128003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32"/>
  <sheetViews>
    <sheetView workbookViewId="0">
      <selection activeCell="O56" sqref="O56"/>
    </sheetView>
  </sheetViews>
  <sheetFormatPr baseColWidth="10" defaultRowHeight="10.5" x14ac:dyDescent="0.15"/>
  <cols>
    <col min="1" max="1" width="6.6640625" style="70" bestFit="1" customWidth="1"/>
    <col min="2" max="2" width="56.5" style="70" customWidth="1"/>
    <col min="3" max="6" width="16" style="70" customWidth="1"/>
    <col min="7" max="7" width="17" style="70" customWidth="1"/>
    <col min="8" max="9" width="16" style="70" customWidth="1"/>
    <col min="10" max="16384" width="12" style="70"/>
  </cols>
  <sheetData>
    <row r="1" spans="1:9" x14ac:dyDescent="0.15">
      <c r="A1" s="84" t="s">
        <v>757</v>
      </c>
      <c r="B1" s="84" t="s">
        <v>379</v>
      </c>
    </row>
    <row r="2" spans="1:9" x14ac:dyDescent="0.15">
      <c r="H2" s="155" t="s">
        <v>366</v>
      </c>
    </row>
    <row r="3" spans="1:9" x14ac:dyDescent="0.15">
      <c r="C3" s="206">
        <v>43555</v>
      </c>
    </row>
    <row r="4" spans="1:9" x14ac:dyDescent="0.15">
      <c r="B4" s="485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  <c r="H4" s="78" t="s">
        <v>7</v>
      </c>
      <c r="I4" s="78" t="s">
        <v>8</v>
      </c>
    </row>
    <row r="5" spans="1:9" ht="12" customHeight="1" x14ac:dyDescent="0.15">
      <c r="B5" s="487"/>
      <c r="C5" s="490" t="s">
        <v>47</v>
      </c>
      <c r="D5" s="490" t="s">
        <v>48</v>
      </c>
      <c r="E5" s="490" t="s">
        <v>54</v>
      </c>
      <c r="F5" s="490"/>
      <c r="G5" s="490"/>
      <c r="H5" s="490"/>
      <c r="I5" s="490"/>
    </row>
    <row r="6" spans="1:9" ht="42" x14ac:dyDescent="0.15">
      <c r="B6" s="487"/>
      <c r="C6" s="490"/>
      <c r="D6" s="490"/>
      <c r="E6" s="64" t="s">
        <v>49</v>
      </c>
      <c r="F6" s="64" t="s">
        <v>50</v>
      </c>
      <c r="G6" s="64" t="s">
        <v>51</v>
      </c>
      <c r="H6" s="64" t="s">
        <v>52</v>
      </c>
      <c r="I6" s="64" t="s">
        <v>53</v>
      </c>
    </row>
    <row r="7" spans="1:9" ht="10.5" customHeight="1" x14ac:dyDescent="0.15">
      <c r="B7" s="89" t="s">
        <v>24</v>
      </c>
      <c r="C7" s="88"/>
      <c r="D7" s="88"/>
      <c r="E7" s="88"/>
      <c r="F7" s="88"/>
      <c r="G7" s="88"/>
      <c r="H7" s="88"/>
      <c r="I7" s="88"/>
    </row>
    <row r="8" spans="1:9" ht="10.5" customHeight="1" x14ac:dyDescent="0.15">
      <c r="B8" s="87" t="s">
        <v>28</v>
      </c>
      <c r="C8" s="241">
        <v>244.94328200000001</v>
      </c>
      <c r="D8" s="88">
        <v>244.94328200000001</v>
      </c>
      <c r="E8" s="241">
        <v>244.94328200000001</v>
      </c>
      <c r="F8" s="241" t="s">
        <v>335</v>
      </c>
      <c r="G8" s="241" t="s">
        <v>335</v>
      </c>
      <c r="H8" s="241" t="s">
        <v>335</v>
      </c>
      <c r="I8" s="241" t="s">
        <v>335</v>
      </c>
    </row>
    <row r="9" spans="1:9" ht="10.5" customHeight="1" x14ac:dyDescent="0.15">
      <c r="B9" s="87" t="s">
        <v>29</v>
      </c>
      <c r="C9" s="241">
        <v>10.224855</v>
      </c>
      <c r="D9" s="88">
        <v>10.224855</v>
      </c>
      <c r="E9" s="241">
        <v>10.224855</v>
      </c>
      <c r="F9" s="241" t="s">
        <v>335</v>
      </c>
      <c r="G9" s="241" t="s">
        <v>335</v>
      </c>
      <c r="H9" s="241" t="s">
        <v>335</v>
      </c>
      <c r="I9" s="241" t="s">
        <v>335</v>
      </c>
    </row>
    <row r="10" spans="1:9" ht="10.5" customHeight="1" x14ac:dyDescent="0.15">
      <c r="B10" s="87" t="s">
        <v>30</v>
      </c>
      <c r="C10" s="241">
        <v>35625.097970000003</v>
      </c>
      <c r="D10" s="88">
        <v>35625.097970000003</v>
      </c>
      <c r="E10" s="241">
        <v>35625.097970000003</v>
      </c>
      <c r="F10" s="241" t="s">
        <v>335</v>
      </c>
      <c r="G10" s="241" t="s">
        <v>335</v>
      </c>
      <c r="H10" s="241" t="s">
        <v>335</v>
      </c>
      <c r="I10" s="241" t="s">
        <v>335</v>
      </c>
    </row>
    <row r="11" spans="1:9" ht="10.5" customHeight="1" x14ac:dyDescent="0.15">
      <c r="B11" s="87" t="s">
        <v>31</v>
      </c>
      <c r="C11" s="241">
        <v>5481.3788260000001</v>
      </c>
      <c r="D11" s="88">
        <v>5481.3788260000001</v>
      </c>
      <c r="E11" s="241">
        <v>5481.3788260000001</v>
      </c>
      <c r="F11" s="241" t="s">
        <v>335</v>
      </c>
      <c r="G11" s="241" t="s">
        <v>335</v>
      </c>
      <c r="H11" s="241" t="s">
        <v>335</v>
      </c>
      <c r="I11" s="241" t="s">
        <v>335</v>
      </c>
    </row>
    <row r="12" spans="1:9" ht="10.5" customHeight="1" x14ac:dyDescent="0.15">
      <c r="B12" s="87" t="s">
        <v>32</v>
      </c>
      <c r="C12" s="241">
        <v>613.05911100000003</v>
      </c>
      <c r="D12" s="88">
        <v>613.05911100000003</v>
      </c>
      <c r="E12" s="241">
        <v>613.05911100000003</v>
      </c>
      <c r="F12" s="241" t="s">
        <v>335</v>
      </c>
      <c r="G12" s="241" t="s">
        <v>335</v>
      </c>
      <c r="H12" s="241" t="s">
        <v>335</v>
      </c>
      <c r="I12" s="241" t="s">
        <v>335</v>
      </c>
    </row>
    <row r="13" spans="1:9" ht="10.5" customHeight="1" x14ac:dyDescent="0.15">
      <c r="B13" s="87" t="s">
        <v>33</v>
      </c>
      <c r="C13" s="241">
        <v>223.62795299999999</v>
      </c>
      <c r="D13" s="88">
        <v>223.62795299999999</v>
      </c>
      <c r="E13" s="241" t="s">
        <v>335</v>
      </c>
      <c r="F13" s="241">
        <v>223.62795299999999</v>
      </c>
      <c r="G13" s="241" t="s">
        <v>335</v>
      </c>
      <c r="H13" s="241" t="s">
        <v>335</v>
      </c>
      <c r="I13" s="241" t="s">
        <v>335</v>
      </c>
    </row>
    <row r="14" spans="1:9" ht="10.5" customHeight="1" x14ac:dyDescent="0.15">
      <c r="B14" s="87" t="s">
        <v>34</v>
      </c>
      <c r="C14" s="241" t="s">
        <v>335</v>
      </c>
      <c r="D14" s="88" t="s">
        <v>335</v>
      </c>
      <c r="E14" s="241" t="s">
        <v>335</v>
      </c>
      <c r="F14" s="241" t="s">
        <v>335</v>
      </c>
      <c r="G14" s="241" t="s">
        <v>335</v>
      </c>
      <c r="H14" s="241" t="s">
        <v>335</v>
      </c>
      <c r="I14" s="241" t="s">
        <v>335</v>
      </c>
    </row>
    <row r="15" spans="1:9" ht="10.5" customHeight="1" x14ac:dyDescent="0.15">
      <c r="B15" s="87" t="s">
        <v>35</v>
      </c>
      <c r="C15" s="241">
        <v>59.72025</v>
      </c>
      <c r="D15" s="88">
        <v>59.72025</v>
      </c>
      <c r="E15" s="241">
        <v>59.72025</v>
      </c>
      <c r="F15" s="241" t="s">
        <v>335</v>
      </c>
      <c r="G15" s="241" t="s">
        <v>335</v>
      </c>
      <c r="H15" s="241" t="s">
        <v>335</v>
      </c>
      <c r="I15" s="241" t="s">
        <v>335</v>
      </c>
    </row>
    <row r="16" spans="1:9" ht="10.5" customHeight="1" x14ac:dyDescent="0.15">
      <c r="B16" s="87" t="s">
        <v>36</v>
      </c>
      <c r="C16" s="241">
        <v>190.95788200000001</v>
      </c>
      <c r="D16" s="88">
        <v>190.95788200000001</v>
      </c>
      <c r="E16" s="241">
        <v>190.95788200000001</v>
      </c>
      <c r="F16" s="241" t="s">
        <v>335</v>
      </c>
      <c r="G16" s="241" t="s">
        <v>335</v>
      </c>
      <c r="H16" s="241" t="s">
        <v>335</v>
      </c>
      <c r="I16" s="241" t="s">
        <v>335</v>
      </c>
    </row>
    <row r="17" spans="2:9" ht="10.5" customHeight="1" x14ac:dyDescent="0.15">
      <c r="B17" s="87" t="s">
        <v>37</v>
      </c>
      <c r="C17" s="241">
        <v>15.021190000000001</v>
      </c>
      <c r="D17" s="88">
        <v>15.021190000000001</v>
      </c>
      <c r="E17" s="241">
        <v>15.021190000000001</v>
      </c>
      <c r="F17" s="241" t="s">
        <v>335</v>
      </c>
      <c r="G17" s="241" t="s">
        <v>335</v>
      </c>
      <c r="H17" s="241" t="s">
        <v>335</v>
      </c>
      <c r="I17" s="241" t="s">
        <v>335</v>
      </c>
    </row>
    <row r="18" spans="2:9" ht="10.5" customHeight="1" x14ac:dyDescent="0.15">
      <c r="B18" s="87" t="s">
        <v>38</v>
      </c>
      <c r="C18" s="241">
        <v>16.315217000000001</v>
      </c>
      <c r="D18" s="88">
        <v>16.315217000000001</v>
      </c>
      <c r="E18" s="241">
        <v>16.315217000000001</v>
      </c>
      <c r="F18" s="241" t="s">
        <v>335</v>
      </c>
      <c r="G18" s="241" t="s">
        <v>335</v>
      </c>
      <c r="H18" s="241" t="s">
        <v>335</v>
      </c>
      <c r="I18" s="241" t="s">
        <v>335</v>
      </c>
    </row>
    <row r="19" spans="2:9" ht="10.5" customHeight="1" x14ac:dyDescent="0.15">
      <c r="B19" s="89" t="s">
        <v>26</v>
      </c>
      <c r="C19" s="242">
        <v>42480.346535999997</v>
      </c>
      <c r="D19" s="242">
        <v>42480.346535999997</v>
      </c>
      <c r="E19" s="242">
        <v>42256.718583000002</v>
      </c>
      <c r="F19" s="242">
        <v>223.62795299999999</v>
      </c>
      <c r="G19" s="242" t="s">
        <v>335</v>
      </c>
      <c r="H19" s="242" t="s">
        <v>335</v>
      </c>
      <c r="I19" s="242" t="s">
        <v>335</v>
      </c>
    </row>
    <row r="20" spans="2:9" ht="10.5" customHeight="1" x14ac:dyDescent="0.15">
      <c r="B20" s="92"/>
      <c r="C20" s="243" t="s">
        <v>335</v>
      </c>
      <c r="D20" s="243" t="s">
        <v>335</v>
      </c>
      <c r="E20" s="243" t="s">
        <v>335</v>
      </c>
      <c r="F20" s="243" t="s">
        <v>335</v>
      </c>
      <c r="G20" s="243" t="s">
        <v>335</v>
      </c>
      <c r="H20" s="243" t="s">
        <v>335</v>
      </c>
      <c r="I20" s="243" t="s">
        <v>335</v>
      </c>
    </row>
    <row r="21" spans="2:9" ht="10.5" customHeight="1" x14ac:dyDescent="0.15">
      <c r="B21" s="89" t="s">
        <v>25</v>
      </c>
      <c r="C21" s="88" t="s">
        <v>335</v>
      </c>
      <c r="D21" s="88" t="s">
        <v>335</v>
      </c>
      <c r="E21" s="88" t="s">
        <v>335</v>
      </c>
      <c r="F21" s="88" t="s">
        <v>335</v>
      </c>
      <c r="G21" s="88" t="s">
        <v>335</v>
      </c>
      <c r="H21" s="88" t="s">
        <v>335</v>
      </c>
      <c r="I21" s="88" t="s">
        <v>335</v>
      </c>
    </row>
    <row r="22" spans="2:9" ht="10.5" customHeight="1" x14ac:dyDescent="0.15">
      <c r="B22" s="87" t="s">
        <v>39</v>
      </c>
      <c r="C22" s="241">
        <v>301.79703599999999</v>
      </c>
      <c r="D22" s="88">
        <v>301.79703599999999</v>
      </c>
      <c r="E22" s="241" t="s">
        <v>335</v>
      </c>
      <c r="F22" s="241" t="s">
        <v>335</v>
      </c>
      <c r="G22" s="241" t="s">
        <v>335</v>
      </c>
      <c r="H22" s="241" t="s">
        <v>335</v>
      </c>
      <c r="I22" s="241">
        <v>301.79703599999999</v>
      </c>
    </row>
    <row r="23" spans="2:9" ht="10.5" customHeight="1" x14ac:dyDescent="0.15">
      <c r="B23" s="87" t="s">
        <v>40</v>
      </c>
      <c r="C23" s="241">
        <v>14856.471028</v>
      </c>
      <c r="D23" s="88">
        <v>14856.471028</v>
      </c>
      <c r="E23" s="241" t="s">
        <v>335</v>
      </c>
      <c r="F23" s="241" t="s">
        <v>335</v>
      </c>
      <c r="G23" s="241" t="s">
        <v>335</v>
      </c>
      <c r="H23" s="241" t="s">
        <v>335</v>
      </c>
      <c r="I23" s="241">
        <v>14856.471028</v>
      </c>
    </row>
    <row r="24" spans="2:9" ht="10.5" customHeight="1" x14ac:dyDescent="0.15">
      <c r="B24" s="87" t="s">
        <v>33</v>
      </c>
      <c r="C24" s="241">
        <v>12.855161000000001</v>
      </c>
      <c r="D24" s="88">
        <v>12.855161000000001</v>
      </c>
      <c r="E24" s="241" t="s">
        <v>335</v>
      </c>
      <c r="F24" s="241" t="s">
        <v>335</v>
      </c>
      <c r="G24" s="241" t="s">
        <v>335</v>
      </c>
      <c r="H24" s="241" t="s">
        <v>335</v>
      </c>
      <c r="I24" s="241">
        <v>12.855161000000001</v>
      </c>
    </row>
    <row r="25" spans="2:9" ht="10.5" customHeight="1" x14ac:dyDescent="0.15">
      <c r="B25" s="87" t="s">
        <v>41</v>
      </c>
      <c r="C25" s="241">
        <v>22438.048031999999</v>
      </c>
      <c r="D25" s="88">
        <v>22438.048031999999</v>
      </c>
      <c r="E25" s="241" t="s">
        <v>335</v>
      </c>
      <c r="F25" s="241" t="s">
        <v>335</v>
      </c>
      <c r="G25" s="241" t="s">
        <v>335</v>
      </c>
      <c r="H25" s="241" t="s">
        <v>335</v>
      </c>
      <c r="I25" s="241">
        <v>22438.048031999999</v>
      </c>
    </row>
    <row r="26" spans="2:9" ht="10.5" customHeight="1" x14ac:dyDescent="0.15">
      <c r="B26" s="87" t="s">
        <v>42</v>
      </c>
      <c r="C26" s="241">
        <v>457.00658099999998</v>
      </c>
      <c r="D26" s="88">
        <v>457.00658099999998</v>
      </c>
      <c r="E26" s="241" t="s">
        <v>335</v>
      </c>
      <c r="F26" s="241" t="s">
        <v>335</v>
      </c>
      <c r="G26" s="241" t="s">
        <v>335</v>
      </c>
      <c r="H26" s="241" t="s">
        <v>335</v>
      </c>
      <c r="I26" s="241">
        <v>457.00658099999998</v>
      </c>
    </row>
    <row r="27" spans="2:9" ht="10.5" customHeight="1" x14ac:dyDescent="0.15">
      <c r="B27" s="87" t="s">
        <v>43</v>
      </c>
      <c r="C27" s="241">
        <v>47.460410000000003</v>
      </c>
      <c r="D27" s="88">
        <v>47.460410000000003</v>
      </c>
      <c r="E27" s="241" t="s">
        <v>335</v>
      </c>
      <c r="F27" s="241" t="s">
        <v>335</v>
      </c>
      <c r="G27" s="241" t="s">
        <v>335</v>
      </c>
      <c r="H27" s="241" t="s">
        <v>335</v>
      </c>
      <c r="I27" s="241">
        <v>47.460410000000003</v>
      </c>
    </row>
    <row r="28" spans="2:9" ht="10.5" customHeight="1" x14ac:dyDescent="0.15">
      <c r="B28" s="87" t="s">
        <v>44</v>
      </c>
      <c r="C28" s="241">
        <v>78.358009999999993</v>
      </c>
      <c r="D28" s="88">
        <v>78.358009999999993</v>
      </c>
      <c r="E28" s="241" t="s">
        <v>335</v>
      </c>
      <c r="F28" s="241" t="s">
        <v>335</v>
      </c>
      <c r="G28" s="241" t="s">
        <v>335</v>
      </c>
      <c r="H28" s="241" t="s">
        <v>335</v>
      </c>
      <c r="I28" s="241">
        <v>78.358009999999993</v>
      </c>
    </row>
    <row r="29" spans="2:9" ht="10.5" customHeight="1" x14ac:dyDescent="0.15">
      <c r="B29" s="87" t="s">
        <v>45</v>
      </c>
      <c r="C29" s="241">
        <v>2.6317970000000002</v>
      </c>
      <c r="D29" s="88">
        <v>2.6317970000000002</v>
      </c>
      <c r="E29" s="241" t="s">
        <v>335</v>
      </c>
      <c r="F29" s="241" t="s">
        <v>335</v>
      </c>
      <c r="G29" s="241" t="s">
        <v>335</v>
      </c>
      <c r="H29" s="241" t="s">
        <v>335</v>
      </c>
      <c r="I29" s="241">
        <v>2.6317970000000002</v>
      </c>
    </row>
    <row r="30" spans="2:9" ht="10.5" customHeight="1" x14ac:dyDescent="0.15">
      <c r="B30" s="87" t="s">
        <v>46</v>
      </c>
      <c r="C30" s="241">
        <v>400.06005399999998</v>
      </c>
      <c r="D30" s="88">
        <v>400.06005399999998</v>
      </c>
      <c r="E30" s="241" t="s">
        <v>335</v>
      </c>
      <c r="F30" s="241" t="s">
        <v>335</v>
      </c>
      <c r="G30" s="241" t="s">
        <v>335</v>
      </c>
      <c r="H30" s="241" t="s">
        <v>335</v>
      </c>
      <c r="I30" s="241">
        <v>400.06005399999998</v>
      </c>
    </row>
    <row r="31" spans="2:9" ht="10.5" customHeight="1" x14ac:dyDescent="0.15">
      <c r="B31" s="89" t="s">
        <v>27</v>
      </c>
      <c r="C31" s="242">
        <v>38594.688109000002</v>
      </c>
      <c r="D31" s="242">
        <v>38594.688109000002</v>
      </c>
      <c r="E31" s="242" t="s">
        <v>335</v>
      </c>
      <c r="F31" s="242" t="s">
        <v>335</v>
      </c>
      <c r="G31" s="242" t="s">
        <v>335</v>
      </c>
      <c r="H31" s="242" t="s">
        <v>335</v>
      </c>
      <c r="I31" s="242">
        <v>38594.688109000002</v>
      </c>
    </row>
    <row r="32" spans="2:9" x14ac:dyDescent="0.15">
      <c r="B32" s="90"/>
      <c r="C32" s="91"/>
      <c r="D32" s="91"/>
      <c r="E32" s="91"/>
      <c r="F32" s="91"/>
      <c r="G32" s="91"/>
      <c r="H32" s="91"/>
      <c r="I32" s="91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19"/>
  <sheetViews>
    <sheetView workbookViewId="0">
      <selection activeCell="O56" sqref="O56"/>
    </sheetView>
  </sheetViews>
  <sheetFormatPr baseColWidth="10" defaultRowHeight="10.5" outlineLevelRow="1" x14ac:dyDescent="0.15"/>
  <cols>
    <col min="1" max="1" width="6.6640625" style="70" bestFit="1" customWidth="1"/>
    <col min="2" max="2" width="49" style="70" customWidth="1"/>
    <col min="3" max="7" width="17.1640625" style="70" customWidth="1"/>
    <col min="8" max="16384" width="12" style="70"/>
  </cols>
  <sheetData>
    <row r="1" spans="1:7" x14ac:dyDescent="0.15">
      <c r="A1" s="84" t="s">
        <v>756</v>
      </c>
      <c r="B1" s="84" t="s">
        <v>381</v>
      </c>
    </row>
    <row r="2" spans="1:7" x14ac:dyDescent="0.15">
      <c r="G2" s="155" t="s">
        <v>366</v>
      </c>
    </row>
    <row r="3" spans="1:7" x14ac:dyDescent="0.15">
      <c r="C3" s="206">
        <v>43555</v>
      </c>
    </row>
    <row r="4" spans="1:7" x14ac:dyDescent="0.15">
      <c r="A4" s="485"/>
      <c r="B4" s="486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</row>
    <row r="5" spans="1:7" x14ac:dyDescent="0.15">
      <c r="A5" s="487"/>
      <c r="B5" s="488"/>
      <c r="C5" s="490" t="s">
        <v>55</v>
      </c>
      <c r="D5" s="490" t="s">
        <v>60</v>
      </c>
      <c r="E5" s="490"/>
      <c r="F5" s="490"/>
      <c r="G5" s="490"/>
    </row>
    <row r="6" spans="1:7" ht="21" x14ac:dyDescent="0.15">
      <c r="A6" s="487"/>
      <c r="B6" s="488"/>
      <c r="C6" s="490"/>
      <c r="D6" s="94" t="s">
        <v>56</v>
      </c>
      <c r="E6" s="94" t="s">
        <v>58</v>
      </c>
      <c r="F6" s="94" t="s">
        <v>57</v>
      </c>
      <c r="G6" s="94" t="s">
        <v>59</v>
      </c>
    </row>
    <row r="7" spans="1:7" ht="21" x14ac:dyDescent="0.15">
      <c r="A7" s="96">
        <v>1</v>
      </c>
      <c r="B7" s="69" t="s">
        <v>71</v>
      </c>
      <c r="C7" s="73">
        <v>42480.346535999997</v>
      </c>
      <c r="D7" s="73">
        <v>42256.718583000002</v>
      </c>
      <c r="E7" s="73">
        <v>223.62795299999999</v>
      </c>
      <c r="F7" s="73">
        <v>0</v>
      </c>
      <c r="G7" s="73">
        <v>0</v>
      </c>
    </row>
    <row r="8" spans="1:7" ht="21" x14ac:dyDescent="0.15">
      <c r="A8" s="78">
        <v>2</v>
      </c>
      <c r="B8" s="68" t="s">
        <v>72</v>
      </c>
      <c r="C8" s="71" t="s">
        <v>335</v>
      </c>
      <c r="D8" s="71" t="s">
        <v>335</v>
      </c>
      <c r="E8" s="71" t="s">
        <v>335</v>
      </c>
      <c r="F8" s="71" t="s">
        <v>335</v>
      </c>
      <c r="G8" s="71"/>
    </row>
    <row r="9" spans="1:7" ht="21" x14ac:dyDescent="0.15">
      <c r="A9" s="78">
        <v>3</v>
      </c>
      <c r="B9" s="68" t="s">
        <v>78</v>
      </c>
      <c r="C9" s="71">
        <v>42480.346535999997</v>
      </c>
      <c r="D9" s="71">
        <v>42256.718583000002</v>
      </c>
      <c r="E9" s="71">
        <v>223.62795299999999</v>
      </c>
      <c r="F9" s="71"/>
      <c r="G9" s="71"/>
    </row>
    <row r="10" spans="1:7" x14ac:dyDescent="0.15">
      <c r="A10" s="78">
        <v>4</v>
      </c>
      <c r="B10" s="68" t="s">
        <v>73</v>
      </c>
      <c r="C10" s="71">
        <v>2622.2068103699999</v>
      </c>
      <c r="D10" s="71">
        <v>1021.92836547</v>
      </c>
      <c r="E10" s="71" t="s">
        <v>335</v>
      </c>
      <c r="F10" s="71"/>
      <c r="G10" s="71"/>
    </row>
    <row r="11" spans="1:7" x14ac:dyDescent="0.15">
      <c r="A11" s="78">
        <v>5</v>
      </c>
      <c r="B11" s="95" t="s">
        <v>74</v>
      </c>
      <c r="C11" s="71" t="s">
        <v>335</v>
      </c>
      <c r="D11" s="71" t="s">
        <v>335</v>
      </c>
      <c r="E11" s="71" t="s">
        <v>335</v>
      </c>
      <c r="F11" s="71" t="s">
        <v>335</v>
      </c>
      <c r="G11" s="71"/>
    </row>
    <row r="12" spans="1:7" ht="21" x14ac:dyDescent="0.15">
      <c r="A12" s="78">
        <v>6</v>
      </c>
      <c r="B12" s="95" t="s">
        <v>75</v>
      </c>
      <c r="C12" s="71">
        <v>-83.574640000000002</v>
      </c>
      <c r="D12" s="71" t="s">
        <v>335</v>
      </c>
      <c r="E12" s="71">
        <v>-83.574640000000002</v>
      </c>
      <c r="F12" s="71" t="s">
        <v>335</v>
      </c>
      <c r="G12" s="71"/>
    </row>
    <row r="13" spans="1:7" hidden="1" outlineLevel="1" x14ac:dyDescent="0.15">
      <c r="A13" s="78">
        <v>7</v>
      </c>
      <c r="B13" s="95" t="s">
        <v>79</v>
      </c>
      <c r="C13" s="71" t="s">
        <v>335</v>
      </c>
      <c r="D13" s="71" t="s">
        <v>335</v>
      </c>
      <c r="E13" s="71" t="s">
        <v>335</v>
      </c>
      <c r="F13" s="71" t="s">
        <v>335</v>
      </c>
      <c r="G13" s="71"/>
    </row>
    <row r="14" spans="1:7" hidden="1" outlineLevel="1" x14ac:dyDescent="0.15">
      <c r="A14" s="78">
        <v>8</v>
      </c>
      <c r="B14" s="95" t="s">
        <v>76</v>
      </c>
      <c r="C14" s="71" t="s">
        <v>335</v>
      </c>
      <c r="D14" s="71" t="s">
        <v>335</v>
      </c>
      <c r="E14" s="71" t="s">
        <v>335</v>
      </c>
      <c r="F14" s="71" t="s">
        <v>335</v>
      </c>
      <c r="G14" s="71"/>
    </row>
    <row r="15" spans="1:7" hidden="1" outlineLevel="1" x14ac:dyDescent="0.15">
      <c r="A15" s="78">
        <v>9</v>
      </c>
      <c r="B15" s="86"/>
      <c r="C15" s="71" t="s">
        <v>335</v>
      </c>
      <c r="D15" s="71" t="s">
        <v>335</v>
      </c>
      <c r="E15" s="71" t="s">
        <v>335</v>
      </c>
      <c r="F15" s="71" t="s">
        <v>335</v>
      </c>
      <c r="G15" s="71"/>
    </row>
    <row r="16" spans="1:7" ht="21" collapsed="1" x14ac:dyDescent="0.15">
      <c r="A16" s="96">
        <v>10</v>
      </c>
      <c r="B16" s="69" t="s">
        <v>77</v>
      </c>
      <c r="C16" s="73">
        <v>45018.978706370006</v>
      </c>
      <c r="D16" s="73">
        <v>43278.646948469999</v>
      </c>
      <c r="E16" s="73">
        <v>140.053313</v>
      </c>
      <c r="F16" s="73">
        <v>0</v>
      </c>
      <c r="G16" s="73">
        <v>0</v>
      </c>
    </row>
    <row r="19" spans="4:7" x14ac:dyDescent="0.15">
      <c r="D19" s="93"/>
      <c r="E19" s="93"/>
      <c r="F19" s="93"/>
      <c r="G19" s="93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1"/>
  <sheetViews>
    <sheetView zoomScaleNormal="100" workbookViewId="0">
      <selection activeCell="C2" sqref="C2"/>
    </sheetView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720</v>
      </c>
      <c r="B1" s="74" t="s">
        <v>721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61"/>
      <c r="C2" s="207">
        <f>+Innhold!D2</f>
        <v>43646</v>
      </c>
      <c r="D2" s="207">
        <f>EOMONTH(C2,-3)</f>
        <v>43555</v>
      </c>
      <c r="E2" s="207">
        <f t="shared" ref="E2:G2" si="0">EOMONTH(D2,-3)</f>
        <v>43465</v>
      </c>
      <c r="F2" s="207">
        <f t="shared" si="0"/>
        <v>43373</v>
      </c>
      <c r="G2" s="207">
        <f t="shared" si="0"/>
        <v>43281</v>
      </c>
      <c r="H2" s="17"/>
      <c r="I2" s="17"/>
      <c r="J2" s="155" t="s">
        <v>366</v>
      </c>
      <c r="K2" s="17"/>
      <c r="L2" s="17"/>
      <c r="N2" s="17"/>
    </row>
    <row r="3" spans="1:14" x14ac:dyDescent="0.2">
      <c r="A3" s="18"/>
      <c r="B3" s="207"/>
      <c r="C3" s="259" t="s">
        <v>0</v>
      </c>
      <c r="D3" s="259" t="s">
        <v>1</v>
      </c>
      <c r="E3" s="259" t="s">
        <v>2</v>
      </c>
      <c r="F3" s="259" t="s">
        <v>5</v>
      </c>
      <c r="G3" s="259" t="s">
        <v>6</v>
      </c>
      <c r="H3" s="17"/>
      <c r="I3" s="17"/>
      <c r="J3" s="17"/>
      <c r="K3" s="17"/>
      <c r="L3" s="17"/>
      <c r="M3" s="155"/>
      <c r="N3" s="17"/>
    </row>
    <row r="4" spans="1:14" x14ac:dyDescent="0.2">
      <c r="C4" s="260" t="s">
        <v>3</v>
      </c>
      <c r="D4" s="260" t="s">
        <v>4</v>
      </c>
      <c r="E4" s="260" t="s">
        <v>740</v>
      </c>
      <c r="F4" s="260" t="s">
        <v>741</v>
      </c>
      <c r="G4" s="260" t="s">
        <v>742</v>
      </c>
    </row>
    <row r="5" spans="1:14" x14ac:dyDescent="0.2">
      <c r="A5" s="255"/>
      <c r="B5" s="256" t="s">
        <v>722</v>
      </c>
      <c r="C5" s="256"/>
      <c r="D5" s="256"/>
      <c r="E5" s="256"/>
      <c r="F5" s="256"/>
      <c r="G5" s="256"/>
    </row>
    <row r="6" spans="1:14" x14ac:dyDescent="0.2">
      <c r="A6" s="257">
        <v>1</v>
      </c>
      <c r="B6" s="258" t="s">
        <v>429</v>
      </c>
      <c r="C6" s="262">
        <v>3270.7783480799999</v>
      </c>
      <c r="D6" s="262">
        <v>3270.7995713400001</v>
      </c>
      <c r="E6" s="262">
        <v>3271.7713384899998</v>
      </c>
      <c r="F6" s="262">
        <v>3027.7839404899996</v>
      </c>
      <c r="G6" s="262">
        <v>3110.87755849</v>
      </c>
    </row>
    <row r="7" spans="1:14" x14ac:dyDescent="0.2">
      <c r="A7" s="257">
        <v>2</v>
      </c>
      <c r="B7" s="258" t="s">
        <v>570</v>
      </c>
      <c r="C7" s="262">
        <v>3527.5783480800001</v>
      </c>
      <c r="D7" s="262">
        <v>3620.7995713400001</v>
      </c>
      <c r="E7" s="262">
        <v>3621.7713384899998</v>
      </c>
      <c r="F7" s="262">
        <v>3377.7839404899996</v>
      </c>
      <c r="G7" s="262">
        <v>3460.87755849</v>
      </c>
    </row>
    <row r="8" spans="1:14" x14ac:dyDescent="0.2">
      <c r="A8" s="257">
        <v>3</v>
      </c>
      <c r="B8" s="258" t="s">
        <v>593</v>
      </c>
      <c r="C8" s="262">
        <v>3870.8167480799998</v>
      </c>
      <c r="D8" s="262">
        <v>3963.9875713400002</v>
      </c>
      <c r="E8" s="262">
        <v>3965.7713384899998</v>
      </c>
      <c r="F8" s="262">
        <v>3777.0671403799997</v>
      </c>
      <c r="G8" s="262">
        <v>3810.4422216899998</v>
      </c>
    </row>
    <row r="9" spans="1:14" x14ac:dyDescent="0.2">
      <c r="A9" s="255"/>
      <c r="B9" s="256" t="s">
        <v>723</v>
      </c>
      <c r="C9" s="263" t="s">
        <v>335</v>
      </c>
      <c r="D9" s="263" t="s">
        <v>335</v>
      </c>
      <c r="E9" s="263" t="s">
        <v>335</v>
      </c>
      <c r="F9" s="263" t="s">
        <v>335</v>
      </c>
      <c r="G9" s="263" t="s">
        <v>335</v>
      </c>
    </row>
    <row r="10" spans="1:14" x14ac:dyDescent="0.2">
      <c r="A10" s="257">
        <v>4</v>
      </c>
      <c r="B10" s="258" t="s">
        <v>723</v>
      </c>
      <c r="C10" s="262">
        <v>20003.482625159999</v>
      </c>
      <c r="D10" s="262">
        <v>20165.177115349998</v>
      </c>
      <c r="E10" s="262">
        <v>19959.542603759997</v>
      </c>
      <c r="F10" s="262">
        <v>19160.242894419996</v>
      </c>
      <c r="G10" s="262">
        <v>18640.766531910002</v>
      </c>
    </row>
    <row r="11" spans="1:14" x14ac:dyDescent="0.2">
      <c r="A11" s="255"/>
      <c r="B11" s="256" t="s">
        <v>599</v>
      </c>
      <c r="C11" s="263" t="s">
        <v>335</v>
      </c>
      <c r="D11" s="263" t="s">
        <v>335</v>
      </c>
      <c r="E11" s="263" t="s">
        <v>335</v>
      </c>
      <c r="F11" s="263" t="s">
        <v>335</v>
      </c>
      <c r="G11" s="263" t="s">
        <v>335</v>
      </c>
    </row>
    <row r="12" spans="1:14" x14ac:dyDescent="0.2">
      <c r="A12" s="257">
        <v>5</v>
      </c>
      <c r="B12" s="258" t="s">
        <v>429</v>
      </c>
      <c r="C12" s="264">
        <v>0.16350000000000001</v>
      </c>
      <c r="D12" s="264">
        <v>0.16220000000000001</v>
      </c>
      <c r="E12" s="264">
        <v>0.16389999999999999</v>
      </c>
      <c r="F12" s="264">
        <v>0.15802429839612189</v>
      </c>
      <c r="G12" s="264">
        <v>0.16688571004656255</v>
      </c>
    </row>
    <row r="13" spans="1:14" x14ac:dyDescent="0.2">
      <c r="A13" s="257">
        <v>6</v>
      </c>
      <c r="B13" s="258" t="s">
        <v>598</v>
      </c>
      <c r="C13" s="264">
        <v>0.17630000000000001</v>
      </c>
      <c r="D13" s="264">
        <v>0.17960000000000001</v>
      </c>
      <c r="E13" s="264">
        <v>0.18149999999999999</v>
      </c>
      <c r="F13" s="264">
        <v>0.17629129020455714</v>
      </c>
      <c r="G13" s="264">
        <v>0.18566176195413064</v>
      </c>
    </row>
    <row r="14" spans="1:14" x14ac:dyDescent="0.2">
      <c r="A14" s="257">
        <v>7</v>
      </c>
      <c r="B14" s="258" t="s">
        <v>599</v>
      </c>
      <c r="C14" s="264">
        <v>0.19350000000000001</v>
      </c>
      <c r="D14" s="264">
        <v>0.1966</v>
      </c>
      <c r="E14" s="264">
        <v>0.19869999999999999</v>
      </c>
      <c r="F14" s="264">
        <v>0.19713044146637557</v>
      </c>
      <c r="G14" s="264">
        <v>0.2044144598435442</v>
      </c>
    </row>
    <row r="15" spans="1:14" x14ac:dyDescent="0.2">
      <c r="A15" s="255"/>
      <c r="B15" s="256" t="s">
        <v>724</v>
      </c>
      <c r="C15" s="263"/>
      <c r="D15" s="263"/>
      <c r="E15" s="263"/>
      <c r="F15" s="263"/>
      <c r="G15" s="263"/>
    </row>
    <row r="16" spans="1:14" x14ac:dyDescent="0.2">
      <c r="A16" s="257">
        <v>8</v>
      </c>
      <c r="B16" s="258" t="s">
        <v>725</v>
      </c>
      <c r="C16" s="264">
        <v>2.5000000000000001E-2</v>
      </c>
      <c r="D16" s="264">
        <v>2.5000000000000001E-2</v>
      </c>
      <c r="E16" s="264">
        <v>2.5000000000000001E-2</v>
      </c>
      <c r="F16" s="264">
        <v>2.5000000000000001E-2</v>
      </c>
      <c r="G16" s="264">
        <v>2.5000000000000001E-2</v>
      </c>
    </row>
    <row r="17" spans="1:7" x14ac:dyDescent="0.2">
      <c r="A17" s="257">
        <v>9</v>
      </c>
      <c r="B17" s="258" t="s">
        <v>726</v>
      </c>
      <c r="C17" s="264">
        <v>0.02</v>
      </c>
      <c r="D17" s="264">
        <v>0.02</v>
      </c>
      <c r="E17" s="264">
        <v>0.02</v>
      </c>
      <c r="F17" s="264">
        <v>0.02</v>
      </c>
      <c r="G17" s="264">
        <v>0.02</v>
      </c>
    </row>
    <row r="18" spans="1:7" x14ac:dyDescent="0.2">
      <c r="A18" s="257">
        <v>10</v>
      </c>
      <c r="B18" s="258" t="s">
        <v>727</v>
      </c>
      <c r="C18" s="264">
        <v>0.03</v>
      </c>
      <c r="D18" s="264">
        <v>0.03</v>
      </c>
      <c r="E18" s="264">
        <v>0.03</v>
      </c>
      <c r="F18" s="264">
        <v>0.03</v>
      </c>
      <c r="G18" s="264">
        <v>0.03</v>
      </c>
    </row>
    <row r="19" spans="1:7" x14ac:dyDescent="0.2">
      <c r="A19" s="257">
        <v>11</v>
      </c>
      <c r="B19" s="258" t="s">
        <v>728</v>
      </c>
      <c r="C19" s="264">
        <v>7.4999999999999997E-2</v>
      </c>
      <c r="D19" s="264">
        <v>7.4999999999999997E-2</v>
      </c>
      <c r="E19" s="264">
        <v>7.4999999999999997E-2</v>
      </c>
      <c r="F19" s="264">
        <v>7.4999999999999997E-2</v>
      </c>
      <c r="G19" s="264">
        <v>7.4999999999999997E-2</v>
      </c>
    </row>
    <row r="20" spans="1:7" x14ac:dyDescent="0.2">
      <c r="A20" s="257">
        <v>12</v>
      </c>
      <c r="B20" s="258" t="s">
        <v>729</v>
      </c>
      <c r="C20" s="264">
        <v>0.1135</v>
      </c>
      <c r="D20" s="264">
        <v>0.1166</v>
      </c>
      <c r="E20" s="264">
        <v>0.1187</v>
      </c>
      <c r="F20" s="264">
        <v>0.11302429839612189</v>
      </c>
      <c r="G20" s="264">
        <v>0.12188571004656255</v>
      </c>
    </row>
    <row r="21" spans="1:7" x14ac:dyDescent="0.2">
      <c r="A21" s="255"/>
      <c r="B21" s="256" t="s">
        <v>730</v>
      </c>
      <c r="C21" s="263"/>
      <c r="D21" s="263"/>
      <c r="E21" s="263"/>
      <c r="F21" s="263"/>
      <c r="G21" s="263"/>
    </row>
    <row r="22" spans="1:7" x14ac:dyDescent="0.2">
      <c r="A22" s="257">
        <v>13</v>
      </c>
      <c r="B22" s="258" t="s">
        <v>731</v>
      </c>
      <c r="C22" s="262">
        <v>43386.718585900002</v>
      </c>
      <c r="D22" s="262">
        <v>43164.090848669999</v>
      </c>
      <c r="E22" s="262">
        <v>42694.215365600001</v>
      </c>
      <c r="F22" s="262">
        <v>40238.21291224</v>
      </c>
      <c r="G22" s="262">
        <v>39572.876012610002</v>
      </c>
    </row>
    <row r="23" spans="1:7" x14ac:dyDescent="0.2">
      <c r="A23" s="257">
        <v>14</v>
      </c>
      <c r="B23" s="258" t="s">
        <v>730</v>
      </c>
      <c r="C23" s="264">
        <v>8.1299999999999997E-2</v>
      </c>
      <c r="D23" s="264">
        <v>8.3900000000000002E-2</v>
      </c>
      <c r="E23" s="264">
        <v>8.48E-2</v>
      </c>
      <c r="F23" s="264">
        <v>8.3944680840001146E-2</v>
      </c>
      <c r="G23" s="264">
        <v>8.7455800720351543E-2</v>
      </c>
    </row>
    <row r="24" spans="1:7" x14ac:dyDescent="0.2">
      <c r="A24" s="255"/>
      <c r="B24" s="256" t="s">
        <v>732</v>
      </c>
      <c r="C24" s="263"/>
      <c r="D24" s="263"/>
      <c r="E24" s="263"/>
      <c r="F24" s="263"/>
      <c r="G24" s="263"/>
    </row>
    <row r="25" spans="1:7" x14ac:dyDescent="0.2">
      <c r="A25" s="257">
        <v>15</v>
      </c>
      <c r="B25" s="258" t="s">
        <v>733</v>
      </c>
      <c r="C25" s="262">
        <v>5016.7344133300003</v>
      </c>
      <c r="D25" s="262">
        <v>3615.1221</v>
      </c>
      <c r="E25" s="262">
        <v>4891.0909633299998</v>
      </c>
      <c r="F25" s="262">
        <v>3377.9243900000001</v>
      </c>
      <c r="G25" s="262">
        <v>4558.6886500000001</v>
      </c>
    </row>
    <row r="26" spans="1:7" x14ac:dyDescent="0.2">
      <c r="A26" s="257">
        <v>16</v>
      </c>
      <c r="B26" s="258" t="s">
        <v>734</v>
      </c>
      <c r="C26" s="262">
        <v>1917.5835341300001</v>
      </c>
      <c r="D26" s="262">
        <v>1739.1096266700001</v>
      </c>
      <c r="E26" s="262">
        <v>2174.5426439399998</v>
      </c>
      <c r="F26" s="262">
        <v>2112.4713889999998</v>
      </c>
      <c r="G26" s="262">
        <v>1775.1769380000001</v>
      </c>
    </row>
    <row r="27" spans="1:7" x14ac:dyDescent="0.2">
      <c r="A27" s="257">
        <v>17</v>
      </c>
      <c r="B27" s="258" t="s">
        <v>735</v>
      </c>
      <c r="C27" s="264">
        <v>2.6162000000000001</v>
      </c>
      <c r="D27" s="264">
        <v>2.0787</v>
      </c>
      <c r="E27" s="264">
        <v>2.2492999999999999</v>
      </c>
      <c r="F27" s="264">
        <v>1.5990391195778699</v>
      </c>
      <c r="G27" s="264">
        <v>2.5680193069295045</v>
      </c>
    </row>
    <row r="28" spans="1:7" x14ac:dyDescent="0.2">
      <c r="A28" s="255"/>
      <c r="B28" s="256" t="s">
        <v>736</v>
      </c>
      <c r="C28" s="263"/>
      <c r="D28" s="263"/>
      <c r="E28" s="263"/>
      <c r="F28" s="263"/>
      <c r="G28" s="263"/>
    </row>
    <row r="29" spans="1:7" x14ac:dyDescent="0.2">
      <c r="A29" s="257">
        <v>18</v>
      </c>
      <c r="B29" s="258" t="s">
        <v>737</v>
      </c>
      <c r="C29" s="262">
        <v>35913.680561000001</v>
      </c>
      <c r="D29" s="262">
        <v>36837.401054845002</v>
      </c>
      <c r="E29" s="262">
        <v>36524.547576885001</v>
      </c>
      <c r="F29" s="262">
        <v>34049.577910489999</v>
      </c>
      <c r="G29" s="262">
        <v>33975.406410839998</v>
      </c>
    </row>
    <row r="30" spans="1:7" x14ac:dyDescent="0.2">
      <c r="A30" s="257">
        <v>19</v>
      </c>
      <c r="B30" s="258" t="s">
        <v>738</v>
      </c>
      <c r="C30" s="262">
        <v>31505.964738999999</v>
      </c>
      <c r="D30" s="262">
        <v>32070.019065504275</v>
      </c>
      <c r="E30" s="262">
        <v>30799.188489186083</v>
      </c>
      <c r="F30" s="262">
        <v>29348.160153250828</v>
      </c>
      <c r="G30" s="262">
        <v>28622.015345126212</v>
      </c>
    </row>
    <row r="31" spans="1:7" x14ac:dyDescent="0.2">
      <c r="A31" s="257">
        <v>20</v>
      </c>
      <c r="B31" s="258" t="s">
        <v>739</v>
      </c>
      <c r="C31" s="264">
        <v>1.139900995208817</v>
      </c>
      <c r="D31" s="264">
        <v>1.1486554148783996</v>
      </c>
      <c r="E31" s="264">
        <v>1.1858931799358661</v>
      </c>
      <c r="F31" s="264">
        <v>1.1601946334178774</v>
      </c>
      <c r="G31" s="264">
        <v>1.1870375304171361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33"/>
  <sheetViews>
    <sheetView workbookViewId="0">
      <selection activeCell="I1" sqref="I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375</v>
      </c>
      <c r="I1" s="161">
        <v>43646</v>
      </c>
    </row>
    <row r="2" spans="1:10" x14ac:dyDescent="0.15">
      <c r="A2" s="20"/>
      <c r="J2" s="155" t="s">
        <v>366</v>
      </c>
    </row>
    <row r="3" spans="1:10" x14ac:dyDescent="0.15">
      <c r="A3" s="493" t="s">
        <v>132</v>
      </c>
      <c r="B3" s="493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93"/>
      <c r="B4" s="493"/>
      <c r="C4" s="495" t="s">
        <v>133</v>
      </c>
      <c r="D4" s="495"/>
      <c r="E4" s="495" t="s">
        <v>134</v>
      </c>
      <c r="F4" s="495" t="s">
        <v>135</v>
      </c>
      <c r="G4" s="496" t="s">
        <v>136</v>
      </c>
      <c r="H4" s="496" t="s">
        <v>137</v>
      </c>
      <c r="I4" s="4" t="s">
        <v>138</v>
      </c>
    </row>
    <row r="5" spans="1:10" x14ac:dyDescent="0.15">
      <c r="A5" s="493"/>
      <c r="B5" s="493"/>
      <c r="C5" s="495" t="s">
        <v>139</v>
      </c>
      <c r="D5" s="495" t="s">
        <v>140</v>
      </c>
      <c r="E5" s="495"/>
      <c r="F5" s="495"/>
      <c r="G5" s="496"/>
      <c r="H5" s="496"/>
      <c r="I5" s="491" t="s">
        <v>400</v>
      </c>
    </row>
    <row r="6" spans="1:10" x14ac:dyDescent="0.15">
      <c r="A6" s="494"/>
      <c r="B6" s="494"/>
      <c r="C6" s="491"/>
      <c r="D6" s="491"/>
      <c r="E6" s="491"/>
      <c r="F6" s="491"/>
      <c r="G6" s="497"/>
      <c r="H6" s="497"/>
      <c r="I6" s="492"/>
    </row>
    <row r="7" spans="1:10" x14ac:dyDescent="0.15">
      <c r="A7" s="1">
        <v>1</v>
      </c>
      <c r="B7" s="5" t="s">
        <v>69</v>
      </c>
      <c r="C7" s="76"/>
      <c r="D7" s="76">
        <v>425</v>
      </c>
      <c r="E7" s="76"/>
      <c r="F7" s="76"/>
      <c r="G7" s="76"/>
      <c r="H7" s="76"/>
      <c r="I7" s="76">
        <v>425</v>
      </c>
    </row>
    <row r="8" spans="1:10" ht="31.5" x14ac:dyDescent="0.15">
      <c r="A8" s="1">
        <v>2</v>
      </c>
      <c r="B8" s="5" t="s">
        <v>141</v>
      </c>
      <c r="C8" s="76"/>
      <c r="D8" s="76">
        <v>901</v>
      </c>
      <c r="E8" s="76"/>
      <c r="F8" s="76"/>
      <c r="G8" s="76"/>
      <c r="H8" s="76"/>
      <c r="I8" s="76">
        <v>901</v>
      </c>
    </row>
    <row r="9" spans="1:10" x14ac:dyDescent="0.15">
      <c r="A9" s="1">
        <v>3</v>
      </c>
      <c r="B9" s="5" t="s">
        <v>142</v>
      </c>
      <c r="C9" s="76"/>
      <c r="D9" s="76">
        <v>568</v>
      </c>
      <c r="E9" s="76"/>
      <c r="F9" s="76"/>
      <c r="G9" s="76"/>
      <c r="H9" s="76"/>
      <c r="I9" s="76">
        <v>568</v>
      </c>
    </row>
    <row r="10" spans="1:10" x14ac:dyDescent="0.15">
      <c r="A10" s="1">
        <v>4</v>
      </c>
      <c r="B10" s="5" t="s">
        <v>70</v>
      </c>
      <c r="C10" s="76"/>
      <c r="D10" s="76">
        <v>355</v>
      </c>
      <c r="E10" s="76"/>
      <c r="F10" s="76"/>
      <c r="G10" s="76"/>
      <c r="H10" s="76"/>
      <c r="I10" s="76">
        <v>355</v>
      </c>
    </row>
    <row r="11" spans="1:10" x14ac:dyDescent="0.15">
      <c r="A11" s="1">
        <v>5</v>
      </c>
      <c r="B11" s="5" t="s">
        <v>143</v>
      </c>
      <c r="C11" s="76"/>
      <c r="D11" s="76">
        <v>0</v>
      </c>
      <c r="E11" s="76"/>
      <c r="F11" s="76"/>
      <c r="G11" s="76"/>
      <c r="H11" s="76"/>
      <c r="I11" s="76">
        <v>0</v>
      </c>
    </row>
    <row r="12" spans="1:10" x14ac:dyDescent="0.15">
      <c r="A12" s="1">
        <v>6</v>
      </c>
      <c r="B12" s="5" t="s">
        <v>68</v>
      </c>
      <c r="C12" s="76"/>
      <c r="D12" s="76">
        <v>254</v>
      </c>
      <c r="E12" s="76"/>
      <c r="F12" s="76"/>
      <c r="G12" s="76"/>
      <c r="H12" s="76"/>
      <c r="I12" s="76">
        <v>254</v>
      </c>
    </row>
    <row r="13" spans="1:10" x14ac:dyDescent="0.15">
      <c r="A13" s="1">
        <v>7</v>
      </c>
      <c r="B13" s="5" t="s">
        <v>67</v>
      </c>
      <c r="C13" s="76"/>
      <c r="D13" s="76">
        <v>1064</v>
      </c>
      <c r="E13" s="76"/>
      <c r="F13" s="76">
        <v>1</v>
      </c>
      <c r="G13" s="76"/>
      <c r="H13" s="76"/>
      <c r="I13" s="76">
        <v>1063</v>
      </c>
    </row>
    <row r="14" spans="1:10" x14ac:dyDescent="0.15">
      <c r="A14" s="1">
        <v>8</v>
      </c>
      <c r="B14" s="6" t="s">
        <v>144</v>
      </c>
      <c r="C14" s="76"/>
      <c r="D14" s="76">
        <v>1064</v>
      </c>
      <c r="E14" s="76"/>
      <c r="F14" s="76">
        <v>1</v>
      </c>
      <c r="G14" s="76"/>
      <c r="H14" s="76"/>
      <c r="I14" s="76">
        <v>1063</v>
      </c>
    </row>
    <row r="15" spans="1:10" x14ac:dyDescent="0.15">
      <c r="A15" s="1">
        <v>9</v>
      </c>
      <c r="B15" s="5" t="s">
        <v>66</v>
      </c>
      <c r="C15" s="76"/>
      <c r="D15" s="76">
        <v>2379</v>
      </c>
      <c r="E15" s="76"/>
      <c r="F15" s="76">
        <v>12</v>
      </c>
      <c r="G15" s="76"/>
      <c r="H15" s="76"/>
      <c r="I15" s="76">
        <v>2367</v>
      </c>
    </row>
    <row r="16" spans="1:10" x14ac:dyDescent="0.15">
      <c r="A16" s="1">
        <v>10</v>
      </c>
      <c r="B16" s="6" t="s">
        <v>144</v>
      </c>
      <c r="C16" s="76"/>
      <c r="D16" s="76">
        <v>58</v>
      </c>
      <c r="E16" s="76"/>
      <c r="F16" s="76"/>
      <c r="G16" s="76"/>
      <c r="H16" s="76"/>
      <c r="I16" s="76">
        <v>58</v>
      </c>
    </row>
    <row r="17" spans="1:9" ht="21" x14ac:dyDescent="0.15">
      <c r="A17" s="1">
        <v>11</v>
      </c>
      <c r="B17" s="5" t="s">
        <v>98</v>
      </c>
      <c r="C17" s="76"/>
      <c r="D17" s="76">
        <v>33968</v>
      </c>
      <c r="E17" s="244"/>
      <c r="F17" s="76">
        <v>15</v>
      </c>
      <c r="G17" s="76"/>
      <c r="H17" s="76"/>
      <c r="I17" s="76">
        <v>33953</v>
      </c>
    </row>
    <row r="18" spans="1:9" x14ac:dyDescent="0.15">
      <c r="A18" s="1">
        <v>12</v>
      </c>
      <c r="B18" s="6" t="s">
        <v>144</v>
      </c>
      <c r="C18" s="76"/>
      <c r="D18" s="76">
        <v>4309</v>
      </c>
      <c r="E18" s="76"/>
      <c r="F18" s="76">
        <v>6</v>
      </c>
      <c r="G18" s="76"/>
      <c r="H18" s="76"/>
      <c r="I18" s="76">
        <v>4303</v>
      </c>
    </row>
    <row r="19" spans="1:9" x14ac:dyDescent="0.15">
      <c r="A19" s="1">
        <v>13</v>
      </c>
      <c r="B19" s="5" t="s">
        <v>64</v>
      </c>
      <c r="C19" s="76">
        <v>252</v>
      </c>
      <c r="D19" s="76">
        <v>0</v>
      </c>
      <c r="E19" s="76">
        <v>75</v>
      </c>
      <c r="F19" s="76"/>
      <c r="G19" s="76"/>
      <c r="H19" s="76"/>
      <c r="I19" s="76">
        <v>177</v>
      </c>
    </row>
    <row r="20" spans="1:9" x14ac:dyDescent="0.15">
      <c r="A20" s="1">
        <v>14</v>
      </c>
      <c r="B20" s="5" t="s">
        <v>145</v>
      </c>
      <c r="C20" s="76"/>
      <c r="D20" s="76">
        <v>0</v>
      </c>
      <c r="E20" s="76"/>
      <c r="F20" s="76"/>
      <c r="G20" s="76"/>
      <c r="H20" s="76"/>
      <c r="I20" s="76">
        <v>0</v>
      </c>
    </row>
    <row r="21" spans="1:9" x14ac:dyDescent="0.15">
      <c r="A21" s="1">
        <v>15</v>
      </c>
      <c r="B21" s="5" t="s">
        <v>146</v>
      </c>
      <c r="C21" s="76"/>
      <c r="D21" s="76">
        <v>4343</v>
      </c>
      <c r="E21" s="22"/>
      <c r="F21" s="22"/>
      <c r="G21" s="22"/>
      <c r="H21" s="22"/>
      <c r="I21" s="76">
        <v>4343</v>
      </c>
    </row>
    <row r="22" spans="1:9" ht="21" x14ac:dyDescent="0.15">
      <c r="A22" s="1">
        <v>16</v>
      </c>
      <c r="B22" s="5" t="s">
        <v>147</v>
      </c>
      <c r="C22" s="76"/>
      <c r="D22" s="76">
        <v>0</v>
      </c>
      <c r="E22" s="22"/>
      <c r="F22" s="22"/>
      <c r="G22" s="22"/>
      <c r="H22" s="22"/>
      <c r="I22" s="76">
        <v>0</v>
      </c>
    </row>
    <row r="23" spans="1:9" x14ac:dyDescent="0.15">
      <c r="A23" s="1">
        <v>17</v>
      </c>
      <c r="B23" s="5" t="s">
        <v>148</v>
      </c>
      <c r="C23" s="76"/>
      <c r="D23" s="76">
        <v>0</v>
      </c>
      <c r="E23" s="22"/>
      <c r="F23" s="22"/>
      <c r="G23" s="22"/>
      <c r="H23" s="22"/>
      <c r="I23" s="76">
        <v>0</v>
      </c>
    </row>
    <row r="24" spans="1:9" x14ac:dyDescent="0.15">
      <c r="A24" s="1">
        <v>18</v>
      </c>
      <c r="B24" s="5" t="s">
        <v>149</v>
      </c>
      <c r="C24" s="76"/>
      <c r="D24" s="76">
        <v>400</v>
      </c>
      <c r="E24" s="22"/>
      <c r="F24" s="22"/>
      <c r="G24" s="22"/>
      <c r="H24" s="22"/>
      <c r="I24" s="76">
        <v>400</v>
      </c>
    </row>
    <row r="25" spans="1:9" x14ac:dyDescent="0.15">
      <c r="A25" s="1">
        <v>19</v>
      </c>
      <c r="B25" s="5" t="s">
        <v>63</v>
      </c>
      <c r="C25" s="76"/>
      <c r="D25" s="76">
        <v>345</v>
      </c>
      <c r="E25" s="22"/>
      <c r="F25" s="22"/>
      <c r="G25" s="22"/>
      <c r="H25" s="22"/>
      <c r="I25" s="76">
        <v>345</v>
      </c>
    </row>
    <row r="26" spans="1:9" x14ac:dyDescent="0.15">
      <c r="A26" s="23">
        <v>20</v>
      </c>
      <c r="B26" s="7" t="s">
        <v>150</v>
      </c>
      <c r="C26" s="83">
        <v>252</v>
      </c>
      <c r="D26" s="83">
        <v>45002</v>
      </c>
      <c r="E26" s="83">
        <v>75</v>
      </c>
      <c r="F26" s="83">
        <v>28</v>
      </c>
      <c r="G26" s="245"/>
      <c r="H26" s="245"/>
      <c r="I26" s="83">
        <v>45151</v>
      </c>
    </row>
    <row r="27" spans="1:9" x14ac:dyDescent="0.15">
      <c r="A27" s="1">
        <v>21</v>
      </c>
      <c r="B27" s="5" t="s">
        <v>151</v>
      </c>
      <c r="C27" s="76">
        <v>252</v>
      </c>
      <c r="D27" s="76">
        <v>34942</v>
      </c>
      <c r="E27" s="22">
        <v>75</v>
      </c>
      <c r="F27" s="22">
        <v>28</v>
      </c>
      <c r="G27" s="22"/>
      <c r="H27" s="22"/>
      <c r="I27" s="76">
        <v>35091</v>
      </c>
    </row>
    <row r="28" spans="1:9" ht="21" x14ac:dyDescent="0.15">
      <c r="A28" s="1">
        <v>22</v>
      </c>
      <c r="B28" s="5" t="s">
        <v>153</v>
      </c>
      <c r="C28" s="76"/>
      <c r="D28" s="76">
        <v>6238</v>
      </c>
      <c r="E28" s="22"/>
      <c r="F28" s="22"/>
      <c r="G28" s="22"/>
      <c r="H28" s="22"/>
      <c r="I28" s="76">
        <v>6238</v>
      </c>
    </row>
    <row r="29" spans="1:9" x14ac:dyDescent="0.15">
      <c r="A29" s="1">
        <v>23</v>
      </c>
      <c r="B29" s="5" t="s">
        <v>154</v>
      </c>
      <c r="C29" s="76"/>
      <c r="D29" s="76">
        <v>2848</v>
      </c>
      <c r="E29" s="22"/>
      <c r="F29" s="22"/>
      <c r="G29" s="22"/>
      <c r="H29" s="22"/>
      <c r="I29" s="76">
        <v>2848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1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I26" sqref="I26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19" t="s">
        <v>155</v>
      </c>
      <c r="B1" s="19" t="s">
        <v>374</v>
      </c>
    </row>
    <row r="2" spans="1:9" x14ac:dyDescent="0.15">
      <c r="A2" s="19"/>
      <c r="F2" s="155" t="s">
        <v>366</v>
      </c>
    </row>
    <row r="3" spans="1:9" x14ac:dyDescent="0.15">
      <c r="A3" s="19"/>
      <c r="C3" s="161">
        <v>43465</v>
      </c>
    </row>
    <row r="4" spans="1:9" x14ac:dyDescent="0.15">
      <c r="A4" s="493" t="s">
        <v>132</v>
      </c>
      <c r="B4" s="493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93"/>
      <c r="B5" s="493"/>
      <c r="C5" s="495" t="s">
        <v>156</v>
      </c>
      <c r="D5" s="495"/>
      <c r="E5" s="495" t="s">
        <v>134</v>
      </c>
      <c r="F5" s="495" t="s">
        <v>135</v>
      </c>
      <c r="G5" s="496" t="s">
        <v>136</v>
      </c>
      <c r="H5" s="495" t="s">
        <v>137</v>
      </c>
      <c r="I5" s="4" t="s">
        <v>138</v>
      </c>
    </row>
    <row r="6" spans="1:9" x14ac:dyDescent="0.15">
      <c r="A6" s="493"/>
      <c r="B6" s="493"/>
      <c r="C6" s="495" t="s">
        <v>139</v>
      </c>
      <c r="D6" s="495" t="s">
        <v>140</v>
      </c>
      <c r="E6" s="495"/>
      <c r="F6" s="495"/>
      <c r="G6" s="496"/>
      <c r="H6" s="495"/>
      <c r="I6" s="491" t="s">
        <v>400</v>
      </c>
    </row>
    <row r="7" spans="1:9" x14ac:dyDescent="0.15">
      <c r="A7" s="493"/>
      <c r="B7" s="493"/>
      <c r="C7" s="495"/>
      <c r="D7" s="495"/>
      <c r="E7" s="495"/>
      <c r="F7" s="495"/>
      <c r="G7" s="496"/>
      <c r="H7" s="495"/>
      <c r="I7" s="498"/>
    </row>
    <row r="8" spans="1:9" x14ac:dyDescent="0.15">
      <c r="A8" s="80">
        <v>1</v>
      </c>
      <c r="B8" s="81" t="s">
        <v>157</v>
      </c>
      <c r="C8" s="36">
        <v>11</v>
      </c>
      <c r="D8" s="36">
        <v>90</v>
      </c>
      <c r="E8" s="36">
        <v>0.2</v>
      </c>
      <c r="F8" s="36"/>
      <c r="G8" s="36"/>
      <c r="H8" s="36"/>
      <c r="I8" s="36">
        <v>101</v>
      </c>
    </row>
    <row r="9" spans="1:9" x14ac:dyDescent="0.15">
      <c r="A9" s="80">
        <v>2</v>
      </c>
      <c r="B9" s="81" t="s">
        <v>158</v>
      </c>
      <c r="C9" s="36">
        <v>0</v>
      </c>
      <c r="D9" s="36">
        <v>0</v>
      </c>
      <c r="E9" s="36">
        <v>0</v>
      </c>
      <c r="F9" s="36"/>
      <c r="G9" s="36"/>
      <c r="H9" s="36"/>
      <c r="I9" s="36">
        <v>0</v>
      </c>
    </row>
    <row r="10" spans="1:9" x14ac:dyDescent="0.15">
      <c r="A10" s="80">
        <v>3</v>
      </c>
      <c r="B10" s="81" t="s">
        <v>159</v>
      </c>
      <c r="C10" s="36">
        <v>3</v>
      </c>
      <c r="D10" s="36">
        <v>56</v>
      </c>
      <c r="E10" s="36">
        <v>0.2</v>
      </c>
      <c r="F10" s="36"/>
      <c r="G10" s="36"/>
      <c r="H10" s="36"/>
      <c r="I10" s="36">
        <v>58</v>
      </c>
    </row>
    <row r="11" spans="1:9" ht="10.5" customHeight="1" x14ac:dyDescent="0.15">
      <c r="A11" s="214">
        <v>4</v>
      </c>
      <c r="B11" s="81" t="s">
        <v>160</v>
      </c>
      <c r="C11" s="36">
        <v>0</v>
      </c>
      <c r="D11" s="36">
        <v>0</v>
      </c>
      <c r="E11" s="36">
        <v>0</v>
      </c>
      <c r="F11" s="36"/>
      <c r="G11" s="36"/>
      <c r="H11" s="36"/>
      <c r="I11" s="36">
        <v>0</v>
      </c>
    </row>
    <row r="12" spans="1:9" ht="10.5" customHeight="1" x14ac:dyDescent="0.15">
      <c r="A12" s="80">
        <v>5</v>
      </c>
      <c r="B12" s="81" t="s">
        <v>161</v>
      </c>
      <c r="C12" s="36">
        <v>0</v>
      </c>
      <c r="D12" s="36">
        <v>0</v>
      </c>
      <c r="E12" s="36">
        <v>0</v>
      </c>
      <c r="F12" s="36"/>
      <c r="G12" s="36"/>
      <c r="H12" s="36"/>
      <c r="I12" s="36">
        <v>0</v>
      </c>
    </row>
    <row r="13" spans="1:9" x14ac:dyDescent="0.15">
      <c r="A13" s="80">
        <v>6</v>
      </c>
      <c r="B13" s="81" t="s">
        <v>162</v>
      </c>
      <c r="C13" s="36">
        <v>0</v>
      </c>
      <c r="D13" s="36">
        <v>487</v>
      </c>
      <c r="E13" s="36">
        <v>0.2</v>
      </c>
      <c r="F13" s="36"/>
      <c r="G13" s="36"/>
      <c r="H13" s="36"/>
      <c r="I13" s="36">
        <v>487</v>
      </c>
    </row>
    <row r="14" spans="1:9" x14ac:dyDescent="0.15">
      <c r="A14" s="80">
        <v>7</v>
      </c>
      <c r="B14" s="81" t="s">
        <v>163</v>
      </c>
      <c r="C14" s="36">
        <v>0</v>
      </c>
      <c r="D14" s="36">
        <v>136</v>
      </c>
      <c r="E14" s="36">
        <v>0</v>
      </c>
      <c r="F14" s="36"/>
      <c r="G14" s="36"/>
      <c r="H14" s="36"/>
      <c r="I14" s="36">
        <v>136</v>
      </c>
    </row>
    <row r="15" spans="1:9" x14ac:dyDescent="0.15">
      <c r="A15" s="80">
        <v>8</v>
      </c>
      <c r="B15" s="81" t="s">
        <v>164</v>
      </c>
      <c r="C15" s="36">
        <v>0</v>
      </c>
      <c r="D15" s="36">
        <v>23</v>
      </c>
      <c r="E15" s="36">
        <v>0</v>
      </c>
      <c r="F15" s="36"/>
      <c r="G15" s="36"/>
      <c r="H15" s="36"/>
      <c r="I15" s="36">
        <v>23</v>
      </c>
    </row>
    <row r="16" spans="1:9" x14ac:dyDescent="0.15">
      <c r="A16" s="214">
        <v>9</v>
      </c>
      <c r="B16" s="81" t="s">
        <v>165</v>
      </c>
      <c r="C16" s="36">
        <v>0</v>
      </c>
      <c r="D16" s="36">
        <v>16</v>
      </c>
      <c r="E16" s="36">
        <v>0</v>
      </c>
      <c r="F16" s="36"/>
      <c r="G16" s="36"/>
      <c r="H16" s="36"/>
      <c r="I16" s="36">
        <v>16</v>
      </c>
    </row>
    <row r="17" spans="1:9" x14ac:dyDescent="0.15">
      <c r="A17" s="80">
        <v>10</v>
      </c>
      <c r="B17" s="81" t="s">
        <v>166</v>
      </c>
      <c r="C17" s="36">
        <v>0</v>
      </c>
      <c r="D17" s="36">
        <v>7</v>
      </c>
      <c r="E17" s="36">
        <v>0</v>
      </c>
      <c r="F17" s="36"/>
      <c r="G17" s="36"/>
      <c r="H17" s="36"/>
      <c r="I17" s="36">
        <v>7</v>
      </c>
    </row>
    <row r="18" spans="1:9" x14ac:dyDescent="0.15">
      <c r="A18" s="80">
        <v>11</v>
      </c>
      <c r="B18" s="81" t="s">
        <v>167</v>
      </c>
      <c r="C18" s="36">
        <v>11</v>
      </c>
      <c r="D18" s="36">
        <v>2823</v>
      </c>
      <c r="E18" s="36">
        <v>0</v>
      </c>
      <c r="F18" s="36"/>
      <c r="G18" s="36"/>
      <c r="H18" s="36"/>
      <c r="I18" s="36">
        <v>2834</v>
      </c>
    </row>
    <row r="19" spans="1:9" x14ac:dyDescent="0.15">
      <c r="A19" s="214">
        <v>12</v>
      </c>
      <c r="B19" s="81" t="s">
        <v>168</v>
      </c>
      <c r="C19" s="36">
        <v>0</v>
      </c>
      <c r="D19" s="36">
        <v>176</v>
      </c>
      <c r="E19" s="36">
        <v>0.2</v>
      </c>
      <c r="F19" s="36"/>
      <c r="G19" s="36"/>
      <c r="H19" s="36"/>
      <c r="I19" s="36">
        <v>176</v>
      </c>
    </row>
    <row r="20" spans="1:9" x14ac:dyDescent="0.15">
      <c r="A20" s="214">
        <v>13</v>
      </c>
      <c r="B20" s="81" t="s">
        <v>169</v>
      </c>
      <c r="C20" s="36">
        <v>0</v>
      </c>
      <c r="D20" s="36">
        <v>49</v>
      </c>
      <c r="E20" s="36">
        <v>0</v>
      </c>
      <c r="F20" s="36"/>
      <c r="G20" s="36"/>
      <c r="H20" s="36"/>
      <c r="I20" s="36">
        <v>49</v>
      </c>
    </row>
    <row r="21" spans="1:9" ht="21" customHeight="1" x14ac:dyDescent="0.15">
      <c r="A21" s="214">
        <v>14</v>
      </c>
      <c r="B21" s="81" t="s">
        <v>170</v>
      </c>
      <c r="C21" s="36">
        <v>0</v>
      </c>
      <c r="D21" s="36">
        <v>0</v>
      </c>
      <c r="E21" s="36">
        <v>0</v>
      </c>
      <c r="F21" s="36"/>
      <c r="G21" s="36"/>
      <c r="H21" s="36"/>
      <c r="I21" s="36">
        <v>0</v>
      </c>
    </row>
    <row r="22" spans="1:9" x14ac:dyDescent="0.15">
      <c r="A22" s="80">
        <v>15</v>
      </c>
      <c r="B22" s="81" t="s">
        <v>171</v>
      </c>
      <c r="C22" s="36">
        <v>0</v>
      </c>
      <c r="D22" s="36">
        <v>8</v>
      </c>
      <c r="E22" s="36">
        <v>0</v>
      </c>
      <c r="F22" s="36"/>
      <c r="G22" s="36"/>
      <c r="H22" s="36"/>
      <c r="I22" s="36">
        <v>8</v>
      </c>
    </row>
    <row r="23" spans="1:9" x14ac:dyDescent="0.15">
      <c r="A23" s="214">
        <v>16</v>
      </c>
      <c r="B23" s="81" t="s">
        <v>172</v>
      </c>
      <c r="C23" s="36">
        <v>0</v>
      </c>
      <c r="D23" s="36">
        <v>126</v>
      </c>
      <c r="E23" s="36">
        <v>0</v>
      </c>
      <c r="F23" s="36"/>
      <c r="G23" s="36"/>
      <c r="H23" s="36"/>
      <c r="I23" s="36">
        <v>126</v>
      </c>
    </row>
    <row r="24" spans="1:9" ht="21" customHeight="1" x14ac:dyDescent="0.15">
      <c r="A24" s="214">
        <v>17</v>
      </c>
      <c r="B24" s="81" t="s">
        <v>173</v>
      </c>
      <c r="C24" s="36">
        <v>0</v>
      </c>
      <c r="D24" s="36">
        <v>72</v>
      </c>
      <c r="E24" s="36">
        <v>0</v>
      </c>
      <c r="F24" s="36"/>
      <c r="G24" s="36"/>
      <c r="H24" s="36"/>
      <c r="I24" s="36">
        <v>72</v>
      </c>
    </row>
    <row r="25" spans="1:9" x14ac:dyDescent="0.15">
      <c r="A25" s="1">
        <v>18</v>
      </c>
      <c r="B25" s="5" t="s">
        <v>174</v>
      </c>
      <c r="C25" s="36">
        <v>0</v>
      </c>
      <c r="D25" s="36">
        <v>556</v>
      </c>
      <c r="E25" s="36">
        <v>0</v>
      </c>
      <c r="F25" s="36"/>
      <c r="G25" s="36"/>
      <c r="H25" s="36"/>
      <c r="I25" s="36">
        <v>556</v>
      </c>
    </row>
    <row r="26" spans="1:9" x14ac:dyDescent="0.15">
      <c r="A26" s="8">
        <v>19</v>
      </c>
      <c r="B26" s="7" t="s">
        <v>175</v>
      </c>
      <c r="C26" s="36">
        <v>26</v>
      </c>
      <c r="D26" s="36">
        <v>4625</v>
      </c>
      <c r="E26" s="36">
        <v>1</v>
      </c>
      <c r="F26" s="36"/>
      <c r="G26" s="36"/>
      <c r="H26" s="36"/>
      <c r="I26" s="36">
        <v>4650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0"/>
  <sheetViews>
    <sheetView workbookViewId="0">
      <selection activeCell="C3" sqref="C3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372</v>
      </c>
    </row>
    <row r="2" spans="1:9" x14ac:dyDescent="0.15">
      <c r="A2" s="19"/>
      <c r="I2" s="155" t="s">
        <v>366</v>
      </c>
    </row>
    <row r="3" spans="1:9" x14ac:dyDescent="0.15">
      <c r="C3" s="161">
        <v>43646</v>
      </c>
      <c r="G3" s="31"/>
    </row>
    <row r="4" spans="1:9" x14ac:dyDescent="0.15">
      <c r="A4" s="502" t="s">
        <v>132</v>
      </c>
      <c r="B4" s="503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504"/>
      <c r="B5" s="505"/>
      <c r="C5" s="501" t="s">
        <v>156</v>
      </c>
      <c r="D5" s="501"/>
      <c r="E5" s="501" t="s">
        <v>134</v>
      </c>
      <c r="F5" s="501" t="s">
        <v>135</v>
      </c>
      <c r="G5" s="506" t="s">
        <v>136</v>
      </c>
      <c r="H5" s="501" t="s">
        <v>137</v>
      </c>
      <c r="I5" s="26" t="s">
        <v>138</v>
      </c>
    </row>
    <row r="6" spans="1:9" x14ac:dyDescent="0.15">
      <c r="A6" s="504"/>
      <c r="B6" s="505"/>
      <c r="C6" s="501" t="s">
        <v>139</v>
      </c>
      <c r="D6" s="501" t="s">
        <v>140</v>
      </c>
      <c r="E6" s="501"/>
      <c r="F6" s="501"/>
      <c r="G6" s="506"/>
      <c r="H6" s="501"/>
      <c r="I6" s="499" t="s">
        <v>401</v>
      </c>
    </row>
    <row r="7" spans="1:9" x14ac:dyDescent="0.15">
      <c r="A7" s="504"/>
      <c r="B7" s="505"/>
      <c r="C7" s="501"/>
      <c r="D7" s="501"/>
      <c r="E7" s="501"/>
      <c r="F7" s="501"/>
      <c r="G7" s="506"/>
      <c r="H7" s="501"/>
      <c r="I7" s="500"/>
    </row>
    <row r="8" spans="1:9" x14ac:dyDescent="0.15">
      <c r="A8" s="27">
        <v>1</v>
      </c>
      <c r="B8" s="30" t="s">
        <v>177</v>
      </c>
      <c r="C8" s="28">
        <v>251</v>
      </c>
      <c r="D8" s="28">
        <v>42483</v>
      </c>
      <c r="E8" s="28">
        <v>74</v>
      </c>
      <c r="F8" s="28">
        <v>28</v>
      </c>
      <c r="G8" s="32"/>
      <c r="H8" s="28"/>
      <c r="I8" s="28">
        <v>42632</v>
      </c>
    </row>
    <row r="9" spans="1:9" x14ac:dyDescent="0.15">
      <c r="A9" s="27">
        <v>2</v>
      </c>
      <c r="B9" s="30" t="s">
        <v>178</v>
      </c>
      <c r="C9" s="28">
        <v>1</v>
      </c>
      <c r="D9" s="28">
        <v>33</v>
      </c>
      <c r="E9" s="28">
        <v>1</v>
      </c>
      <c r="F9" s="28"/>
      <c r="G9" s="32"/>
      <c r="H9" s="28"/>
      <c r="I9" s="28">
        <v>33</v>
      </c>
    </row>
    <row r="10" spans="1:9" x14ac:dyDescent="0.15">
      <c r="A10" s="29">
        <v>11</v>
      </c>
      <c r="B10" s="29" t="s">
        <v>175</v>
      </c>
      <c r="C10" s="33">
        <v>252</v>
      </c>
      <c r="D10" s="33">
        <v>42516</v>
      </c>
      <c r="E10" s="33">
        <v>75</v>
      </c>
      <c r="F10" s="33">
        <v>28</v>
      </c>
      <c r="G10" s="33">
        <v>0</v>
      </c>
      <c r="H10" s="33">
        <v>0</v>
      </c>
      <c r="I10" s="33">
        <v>42665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"/>
  <sheetViews>
    <sheetView workbookViewId="0">
      <selection activeCell="J1" sqref="J1"/>
    </sheetView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61">
        <v>43646</v>
      </c>
    </row>
    <row r="2" spans="1:12" x14ac:dyDescent="0.15">
      <c r="L2" s="155" t="s">
        <v>366</v>
      </c>
    </row>
    <row r="3" spans="1:12" x14ac:dyDescent="0.15">
      <c r="A3" s="493" t="s">
        <v>132</v>
      </c>
      <c r="B3" s="493"/>
      <c r="C3" s="75" t="s">
        <v>0</v>
      </c>
      <c r="D3" s="75" t="s">
        <v>1</v>
      </c>
      <c r="E3" s="75" t="s">
        <v>2</v>
      </c>
      <c r="F3" s="75" t="s">
        <v>5</v>
      </c>
      <c r="G3" s="75" t="s">
        <v>6</v>
      </c>
      <c r="H3" s="75" t="s">
        <v>7</v>
      </c>
    </row>
    <row r="4" spans="1:12" x14ac:dyDescent="0.15">
      <c r="A4" s="493"/>
      <c r="B4" s="493"/>
      <c r="C4" s="495" t="s">
        <v>181</v>
      </c>
      <c r="D4" s="495"/>
      <c r="E4" s="495"/>
      <c r="F4" s="495"/>
      <c r="G4" s="495"/>
      <c r="H4" s="495"/>
    </row>
    <row r="5" spans="1:12" ht="21" x14ac:dyDescent="0.15">
      <c r="A5" s="493"/>
      <c r="B5" s="493"/>
      <c r="C5" s="162" t="s">
        <v>182</v>
      </c>
      <c r="D5" s="162" t="s">
        <v>183</v>
      </c>
      <c r="E5" s="162" t="s">
        <v>184</v>
      </c>
      <c r="F5" s="162" t="s">
        <v>185</v>
      </c>
      <c r="G5" s="162" t="s">
        <v>186</v>
      </c>
      <c r="H5" s="162" t="s">
        <v>187</v>
      </c>
    </row>
    <row r="6" spans="1:12" x14ac:dyDescent="0.15">
      <c r="A6" s="75">
        <v>1</v>
      </c>
      <c r="B6" s="77" t="s">
        <v>80</v>
      </c>
      <c r="C6" s="76">
        <v>651</v>
      </c>
      <c r="D6" s="76">
        <v>72</v>
      </c>
      <c r="E6" s="76">
        <v>17</v>
      </c>
      <c r="F6" s="76">
        <v>28</v>
      </c>
      <c r="G6" s="76">
        <v>6</v>
      </c>
      <c r="H6" s="76">
        <v>16</v>
      </c>
    </row>
    <row r="7" spans="1:12" x14ac:dyDescent="0.15">
      <c r="A7" s="75">
        <v>2</v>
      </c>
      <c r="B7" s="77" t="s">
        <v>129</v>
      </c>
      <c r="C7" s="76"/>
      <c r="D7" s="76"/>
      <c r="E7" s="76"/>
      <c r="F7" s="76"/>
      <c r="G7" s="76"/>
      <c r="H7" s="76"/>
    </row>
    <row r="8" spans="1:12" x14ac:dyDescent="0.15">
      <c r="A8" s="8">
        <v>3</v>
      </c>
      <c r="B8" s="7" t="s">
        <v>188</v>
      </c>
      <c r="C8" s="83">
        <f t="shared" ref="C8:H8" si="0">+C6+C7</f>
        <v>651</v>
      </c>
      <c r="D8" s="83">
        <f t="shared" si="0"/>
        <v>72</v>
      </c>
      <c r="E8" s="83">
        <f t="shared" si="0"/>
        <v>17</v>
      </c>
      <c r="F8" s="83">
        <f t="shared" si="0"/>
        <v>28</v>
      </c>
      <c r="G8" s="83">
        <f t="shared" si="0"/>
        <v>6</v>
      </c>
      <c r="H8" s="83">
        <f t="shared" si="0"/>
        <v>16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1"/>
  <sheetViews>
    <sheetView workbookViewId="0">
      <selection activeCell="C3" sqref="C3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377</v>
      </c>
    </row>
    <row r="2" spans="1:16" x14ac:dyDescent="0.15">
      <c r="A2" s="19"/>
      <c r="K2" s="155" t="s">
        <v>366</v>
      </c>
    </row>
    <row r="3" spans="1:16" x14ac:dyDescent="0.15">
      <c r="C3" s="161">
        <v>43646</v>
      </c>
    </row>
    <row r="4" spans="1:16" x14ac:dyDescent="0.15">
      <c r="A4" s="502" t="s">
        <v>132</v>
      </c>
      <c r="B4" s="503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504"/>
      <c r="B5" s="505"/>
      <c r="C5" s="501" t="s">
        <v>195</v>
      </c>
      <c r="D5" s="501"/>
      <c r="E5" s="501"/>
      <c r="F5" s="501"/>
      <c r="G5" s="501"/>
      <c r="H5" s="501"/>
      <c r="I5" s="501"/>
      <c r="J5" s="501" t="s">
        <v>196</v>
      </c>
      <c r="K5" s="501"/>
      <c r="L5" s="501"/>
      <c r="M5" s="501"/>
      <c r="N5" s="501" t="s">
        <v>197</v>
      </c>
      <c r="O5" s="501"/>
    </row>
    <row r="6" spans="1:16" x14ac:dyDescent="0.15">
      <c r="A6" s="504"/>
      <c r="B6" s="505"/>
      <c r="C6" s="507"/>
      <c r="D6" s="501" t="s">
        <v>322</v>
      </c>
      <c r="E6" s="501" t="s">
        <v>319</v>
      </c>
      <c r="F6" s="501" t="s">
        <v>198</v>
      </c>
      <c r="G6" s="501"/>
      <c r="H6" s="501"/>
      <c r="I6" s="501"/>
      <c r="J6" s="501" t="s">
        <v>140</v>
      </c>
      <c r="K6" s="501"/>
      <c r="L6" s="501" t="s">
        <v>199</v>
      </c>
      <c r="M6" s="501"/>
      <c r="N6" s="501" t="s">
        <v>200</v>
      </c>
      <c r="O6" s="501" t="s">
        <v>321</v>
      </c>
    </row>
    <row r="7" spans="1:16" s="16" customFormat="1" ht="31.5" x14ac:dyDescent="0.15">
      <c r="A7" s="504"/>
      <c r="B7" s="505"/>
      <c r="C7" s="507"/>
      <c r="D7" s="501"/>
      <c r="E7" s="501"/>
      <c r="F7" s="82"/>
      <c r="G7" s="82" t="s">
        <v>318</v>
      </c>
      <c r="H7" s="82" t="s">
        <v>320</v>
      </c>
      <c r="I7" s="82" t="s">
        <v>321</v>
      </c>
      <c r="J7" s="82"/>
      <c r="K7" s="82" t="s">
        <v>321</v>
      </c>
      <c r="L7" s="82"/>
      <c r="M7" s="82" t="s">
        <v>321</v>
      </c>
      <c r="N7" s="501"/>
      <c r="O7" s="501"/>
      <c r="P7" s="34"/>
    </row>
    <row r="8" spans="1:16" s="16" customFormat="1" x14ac:dyDescent="0.15">
      <c r="A8" s="26">
        <v>10</v>
      </c>
      <c r="B8" s="27" t="s">
        <v>201</v>
      </c>
      <c r="C8" s="28">
        <v>6238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34942</v>
      </c>
      <c r="D9" s="28">
        <v>213</v>
      </c>
      <c r="E9" s="28">
        <v>52</v>
      </c>
      <c r="F9" s="28">
        <v>212</v>
      </c>
      <c r="G9" s="28">
        <v>201</v>
      </c>
      <c r="H9" s="28">
        <v>158</v>
      </c>
      <c r="I9" s="28">
        <v>9</v>
      </c>
      <c r="J9" s="28">
        <v>27</v>
      </c>
      <c r="K9" s="28">
        <v>9</v>
      </c>
      <c r="L9" s="28">
        <v>76</v>
      </c>
      <c r="M9" s="28">
        <v>0</v>
      </c>
      <c r="N9" s="28">
        <v>123</v>
      </c>
      <c r="O9" s="28">
        <v>57</v>
      </c>
    </row>
    <row r="10" spans="1:16" x14ac:dyDescent="0.15">
      <c r="A10" s="26">
        <v>30</v>
      </c>
      <c r="B10" s="27" t="s">
        <v>203</v>
      </c>
      <c r="C10" s="28">
        <v>2848</v>
      </c>
      <c r="D10" s="28">
        <v>0</v>
      </c>
      <c r="E10" s="28">
        <v>0</v>
      </c>
      <c r="F10" s="28">
        <v>2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5"/>
  <sheetViews>
    <sheetView workbookViewId="0">
      <selection activeCell="F1" sqref="F1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376</v>
      </c>
      <c r="F1" s="161">
        <v>43646</v>
      </c>
      <c r="J1" s="155" t="s">
        <v>366</v>
      </c>
    </row>
    <row r="3" spans="1:10" x14ac:dyDescent="0.15">
      <c r="A3" s="508" t="s">
        <v>132</v>
      </c>
      <c r="B3" s="509"/>
      <c r="C3" s="1" t="s">
        <v>0</v>
      </c>
      <c r="D3" s="1" t="s">
        <v>1</v>
      </c>
    </row>
    <row r="4" spans="1:10" ht="42" x14ac:dyDescent="0.15">
      <c r="A4" s="510"/>
      <c r="B4" s="511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83">
        <v>73</v>
      </c>
      <c r="D5" s="83">
        <v>26</v>
      </c>
    </row>
    <row r="6" spans="1:10" ht="21" x14ac:dyDescent="0.15">
      <c r="A6" s="1">
        <v>2</v>
      </c>
      <c r="B6" s="5" t="s">
        <v>705</v>
      </c>
      <c r="C6" s="76">
        <v>0</v>
      </c>
      <c r="D6" s="76">
        <v>5</v>
      </c>
    </row>
    <row r="7" spans="1:10" ht="21" x14ac:dyDescent="0.15">
      <c r="A7" s="1">
        <v>3</v>
      </c>
      <c r="B7" s="5" t="s">
        <v>708</v>
      </c>
      <c r="C7" s="76">
        <v>-5</v>
      </c>
      <c r="D7" s="76">
        <v>-3</v>
      </c>
    </row>
    <row r="8" spans="1:10" ht="21" x14ac:dyDescent="0.15">
      <c r="A8" s="1">
        <v>4</v>
      </c>
      <c r="B8" s="10" t="s">
        <v>706</v>
      </c>
      <c r="C8" s="76">
        <v>5</v>
      </c>
      <c r="D8" s="76">
        <v>0</v>
      </c>
    </row>
    <row r="9" spans="1:10" ht="21" x14ac:dyDescent="0.15">
      <c r="A9" s="1">
        <v>5</v>
      </c>
      <c r="B9" s="5" t="s">
        <v>710</v>
      </c>
      <c r="C9" s="76">
        <v>3</v>
      </c>
      <c r="D9" s="76">
        <v>-1</v>
      </c>
    </row>
    <row r="10" spans="1:10" ht="21" x14ac:dyDescent="0.15">
      <c r="A10" s="1">
        <v>6</v>
      </c>
      <c r="B10" s="5" t="s">
        <v>707</v>
      </c>
      <c r="C10" s="76"/>
      <c r="D10" s="76"/>
    </row>
    <row r="11" spans="1:10" ht="23.25" customHeight="1" x14ac:dyDescent="0.15">
      <c r="A11" s="1">
        <v>7</v>
      </c>
      <c r="B11" s="10" t="s">
        <v>709</v>
      </c>
      <c r="C11" s="76">
        <v>-1</v>
      </c>
      <c r="D11" s="76">
        <v>-1</v>
      </c>
    </row>
    <row r="12" spans="1:10" x14ac:dyDescent="0.15">
      <c r="A12" s="1">
        <v>8</v>
      </c>
      <c r="B12" s="5" t="s">
        <v>208</v>
      </c>
      <c r="C12" s="76"/>
      <c r="D12" s="76">
        <v>0</v>
      </c>
    </row>
    <row r="13" spans="1:10" x14ac:dyDescent="0.15">
      <c r="A13" s="1">
        <v>9</v>
      </c>
      <c r="B13" s="9" t="s">
        <v>209</v>
      </c>
      <c r="C13" s="83">
        <v>75</v>
      </c>
      <c r="D13" s="83">
        <v>26</v>
      </c>
    </row>
    <row r="14" spans="1:10" ht="21" x14ac:dyDescent="0.15">
      <c r="A14" s="1">
        <v>10</v>
      </c>
      <c r="B14" s="10" t="s">
        <v>210</v>
      </c>
      <c r="C14" s="5">
        <v>-3</v>
      </c>
      <c r="D14" s="5"/>
    </row>
    <row r="15" spans="1:10" x14ac:dyDescent="0.15">
      <c r="A15" s="1">
        <v>11</v>
      </c>
      <c r="B15" s="10" t="s">
        <v>211</v>
      </c>
      <c r="C15" s="5">
        <v>3</v>
      </c>
      <c r="D15" s="5"/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0"/>
  <sheetViews>
    <sheetView workbookViewId="0">
      <selection activeCell="D1" sqref="D1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383</v>
      </c>
      <c r="D1" s="161">
        <v>43646</v>
      </c>
      <c r="H1" s="155" t="s">
        <v>366</v>
      </c>
    </row>
    <row r="3" spans="1:8" x14ac:dyDescent="0.15">
      <c r="A3" s="508" t="s">
        <v>132</v>
      </c>
      <c r="B3" s="509"/>
      <c r="C3" s="1" t="s">
        <v>0</v>
      </c>
    </row>
    <row r="4" spans="1:8" ht="42" x14ac:dyDescent="0.15">
      <c r="A4" s="510"/>
      <c r="B4" s="511"/>
      <c r="C4" s="1" t="s">
        <v>213</v>
      </c>
    </row>
    <row r="5" spans="1:8" x14ac:dyDescent="0.15">
      <c r="A5" s="1">
        <v>1</v>
      </c>
      <c r="B5" s="9" t="s">
        <v>207</v>
      </c>
      <c r="C5" s="83">
        <v>200</v>
      </c>
    </row>
    <row r="6" spans="1:8" ht="21" x14ac:dyDescent="0.15">
      <c r="A6" s="1">
        <v>2</v>
      </c>
      <c r="B6" s="5" t="s">
        <v>214</v>
      </c>
      <c r="C6" s="21">
        <v>58</v>
      </c>
    </row>
    <row r="7" spans="1:8" x14ac:dyDescent="0.15">
      <c r="A7" s="1">
        <v>3</v>
      </c>
      <c r="B7" s="5" t="s">
        <v>215</v>
      </c>
      <c r="C7" s="21">
        <v>-53</v>
      </c>
    </row>
    <row r="8" spans="1:8" x14ac:dyDescent="0.15">
      <c r="A8" s="1">
        <v>4</v>
      </c>
      <c r="B8" s="5" t="s">
        <v>216</v>
      </c>
      <c r="C8" s="21">
        <v>-5</v>
      </c>
    </row>
    <row r="9" spans="1:8" x14ac:dyDescent="0.15">
      <c r="A9" s="1">
        <v>5</v>
      </c>
      <c r="B9" s="5" t="s">
        <v>217</v>
      </c>
      <c r="C9" s="21">
        <v>-2</v>
      </c>
    </row>
    <row r="10" spans="1:8" x14ac:dyDescent="0.15">
      <c r="A10" s="1">
        <v>6</v>
      </c>
      <c r="B10" s="9" t="s">
        <v>209</v>
      </c>
      <c r="C10" s="160">
        <v>198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0"/>
  <sheetViews>
    <sheetView workbookViewId="0"/>
  </sheetViews>
  <sheetFormatPr baseColWidth="10" defaultColWidth="12" defaultRowHeight="12" x14ac:dyDescent="0.2"/>
  <cols>
    <col min="1" max="1" width="6.83203125" style="293" bestFit="1" customWidth="1"/>
    <col min="2" max="2" width="44.33203125" style="293" bestFit="1" customWidth="1"/>
    <col min="3" max="4" width="16.1640625" style="293" customWidth="1"/>
    <col min="5" max="16384" width="12" style="293"/>
  </cols>
  <sheetData>
    <row r="1" spans="1:8" x14ac:dyDescent="0.2">
      <c r="A1" s="297" t="s">
        <v>809</v>
      </c>
      <c r="B1" s="297" t="s">
        <v>811</v>
      </c>
      <c r="H1" s="155" t="s">
        <v>366</v>
      </c>
    </row>
    <row r="2" spans="1:8" x14ac:dyDescent="0.2">
      <c r="A2" s="297"/>
      <c r="B2" s="297"/>
    </row>
    <row r="3" spans="1:8" x14ac:dyDescent="0.2">
      <c r="A3" s="297"/>
      <c r="B3" s="297"/>
      <c r="C3" s="422">
        <v>43465</v>
      </c>
      <c r="D3" s="423">
        <v>2018</v>
      </c>
    </row>
    <row r="4" spans="1:8" x14ac:dyDescent="0.2">
      <c r="C4" s="338" t="s">
        <v>0</v>
      </c>
      <c r="D4" s="338" t="s">
        <v>1</v>
      </c>
    </row>
    <row r="5" spans="1:8" ht="24" x14ac:dyDescent="0.2">
      <c r="A5" s="290"/>
      <c r="B5" s="290"/>
      <c r="C5" s="332" t="s">
        <v>3</v>
      </c>
      <c r="D5" s="333" t="s">
        <v>808</v>
      </c>
    </row>
    <row r="6" spans="1:8" x14ac:dyDescent="0.2">
      <c r="A6" s="338">
        <v>1</v>
      </c>
      <c r="B6" s="335" t="s">
        <v>69</v>
      </c>
      <c r="C6" s="309">
        <v>584.473884</v>
      </c>
      <c r="D6" s="309">
        <v>390.55945360000004</v>
      </c>
    </row>
    <row r="7" spans="1:8" x14ac:dyDescent="0.2">
      <c r="A7" s="330">
        <v>2</v>
      </c>
      <c r="B7" s="336" t="s">
        <v>95</v>
      </c>
      <c r="C7" s="309">
        <v>489.53752300000002</v>
      </c>
      <c r="D7" s="309">
        <v>550.30938760000004</v>
      </c>
    </row>
    <row r="8" spans="1:8" x14ac:dyDescent="0.2">
      <c r="A8" s="330">
        <v>3</v>
      </c>
      <c r="B8" s="336" t="s">
        <v>96</v>
      </c>
      <c r="C8" s="309">
        <v>356.90500800000001</v>
      </c>
      <c r="D8" s="309">
        <v>319.99905919999998</v>
      </c>
    </row>
    <row r="9" spans="1:8" x14ac:dyDescent="0.2">
      <c r="A9" s="330">
        <v>4</v>
      </c>
      <c r="B9" s="336" t="s">
        <v>70</v>
      </c>
      <c r="C9" s="309">
        <v>364.00061799999997</v>
      </c>
      <c r="D9" s="309">
        <v>267.72383120000001</v>
      </c>
    </row>
    <row r="10" spans="1:8" x14ac:dyDescent="0.2">
      <c r="A10" s="330">
        <v>6</v>
      </c>
      <c r="B10" s="336" t="s">
        <v>68</v>
      </c>
      <c r="C10" s="309">
        <v>139.70716225999999</v>
      </c>
      <c r="D10" s="309">
        <v>263.69679705199997</v>
      </c>
    </row>
    <row r="11" spans="1:8" x14ac:dyDescent="0.2">
      <c r="A11" s="330">
        <v>7</v>
      </c>
      <c r="B11" s="336" t="s">
        <v>67</v>
      </c>
      <c r="C11" s="309">
        <v>886.18414800000005</v>
      </c>
      <c r="D11" s="309">
        <v>714.82961658399995</v>
      </c>
    </row>
    <row r="12" spans="1:8" x14ac:dyDescent="0.2">
      <c r="A12" s="330">
        <v>8</v>
      </c>
      <c r="B12" s="336" t="s">
        <v>66</v>
      </c>
      <c r="C12" s="309">
        <v>2333.4048400000001</v>
      </c>
      <c r="D12" s="309">
        <v>2244.935246</v>
      </c>
    </row>
    <row r="13" spans="1:8" x14ac:dyDescent="0.2">
      <c r="A13" s="330">
        <v>9</v>
      </c>
      <c r="B13" s="336" t="s">
        <v>98</v>
      </c>
      <c r="C13" s="309">
        <v>34478.583790240009</v>
      </c>
      <c r="D13" s="309">
        <v>31885.074141908</v>
      </c>
    </row>
    <row r="14" spans="1:8" x14ac:dyDescent="0.2">
      <c r="A14" s="330">
        <v>10</v>
      </c>
      <c r="B14" s="336" t="s">
        <v>64</v>
      </c>
      <c r="C14" s="309">
        <v>149.99098000000001</v>
      </c>
      <c r="D14" s="309">
        <v>114.57106400000001</v>
      </c>
    </row>
    <row r="15" spans="1:8" x14ac:dyDescent="0.2">
      <c r="A15" s="330">
        <v>12</v>
      </c>
      <c r="B15" s="336" t="s">
        <v>97</v>
      </c>
      <c r="C15" s="309">
        <v>3834.1499100000001</v>
      </c>
      <c r="D15" s="309">
        <v>3510.0839964000002</v>
      </c>
    </row>
    <row r="16" spans="1:8" x14ac:dyDescent="0.2">
      <c r="A16" s="330">
        <v>15</v>
      </c>
      <c r="B16" s="336" t="s">
        <v>65</v>
      </c>
      <c r="C16" s="309">
        <v>384.15186953</v>
      </c>
      <c r="D16" s="309">
        <v>392.01498757199988</v>
      </c>
    </row>
    <row r="17" spans="1:4" x14ac:dyDescent="0.2">
      <c r="A17" s="330">
        <v>16</v>
      </c>
      <c r="B17" s="336" t="s">
        <v>63</v>
      </c>
      <c r="C17" s="309">
        <v>309.15586007000002</v>
      </c>
      <c r="D17" s="309">
        <v>355.22255722799997</v>
      </c>
    </row>
    <row r="18" spans="1:4" x14ac:dyDescent="0.2">
      <c r="A18" s="339">
        <v>17</v>
      </c>
      <c r="B18" s="337" t="s">
        <v>55</v>
      </c>
      <c r="C18" s="334">
        <v>44310.245593100008</v>
      </c>
      <c r="D18" s="334">
        <v>41009.020138343993</v>
      </c>
    </row>
    <row r="20" spans="1:4" x14ac:dyDescent="0.2">
      <c r="B20" s="293" t="s">
        <v>812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29"/>
  <sheetViews>
    <sheetView workbookViewId="0">
      <selection activeCell="O56" sqref="O56"/>
    </sheetView>
  </sheetViews>
  <sheetFormatPr baseColWidth="10" defaultRowHeight="12" x14ac:dyDescent="0.2"/>
  <cols>
    <col min="1" max="1" width="7.1640625" style="260" bestFit="1" customWidth="1"/>
    <col min="2" max="2" width="51" customWidth="1"/>
    <col min="3" max="22" width="7.5" customWidth="1"/>
  </cols>
  <sheetData>
    <row r="1" spans="1:22" x14ac:dyDescent="0.2">
      <c r="A1" s="415" t="s">
        <v>809</v>
      </c>
      <c r="B1" s="297" t="s">
        <v>888</v>
      </c>
      <c r="U1" s="155" t="s">
        <v>366</v>
      </c>
    </row>
    <row r="2" spans="1:22" x14ac:dyDescent="0.2">
      <c r="A2" s="415"/>
      <c r="B2" s="297"/>
      <c r="U2" s="155"/>
    </row>
    <row r="3" spans="1:22" x14ac:dyDescent="0.2">
      <c r="B3" s="297"/>
      <c r="C3" s="512">
        <v>43465</v>
      </c>
      <c r="D3" s="512"/>
    </row>
    <row r="4" spans="1:22" x14ac:dyDescent="0.2">
      <c r="B4" s="297"/>
      <c r="C4" s="425" t="s">
        <v>0</v>
      </c>
      <c r="D4" s="425" t="s">
        <v>1</v>
      </c>
      <c r="E4" s="426" t="s">
        <v>2</v>
      </c>
      <c r="F4" s="426" t="s">
        <v>5</v>
      </c>
      <c r="G4" s="426" t="s">
        <v>6</v>
      </c>
      <c r="H4" s="426" t="s">
        <v>7</v>
      </c>
      <c r="I4" s="426" t="s">
        <v>8</v>
      </c>
      <c r="J4" s="426" t="s">
        <v>189</v>
      </c>
      <c r="K4" s="426" t="s">
        <v>190</v>
      </c>
      <c r="L4" s="426" t="s">
        <v>191</v>
      </c>
      <c r="M4" s="426" t="s">
        <v>193</v>
      </c>
      <c r="N4" s="426" t="s">
        <v>194</v>
      </c>
      <c r="O4" s="426" t="s">
        <v>291</v>
      </c>
      <c r="P4" s="426" t="s">
        <v>292</v>
      </c>
      <c r="Q4" s="426" t="s">
        <v>293</v>
      </c>
      <c r="R4" s="426" t="s">
        <v>294</v>
      </c>
      <c r="S4" s="426" t="s">
        <v>893</v>
      </c>
      <c r="T4" s="426" t="s">
        <v>894</v>
      </c>
      <c r="U4" s="426" t="s">
        <v>813</v>
      </c>
      <c r="V4" s="426" t="s">
        <v>895</v>
      </c>
    </row>
    <row r="5" spans="1:22" ht="200.25" x14ac:dyDescent="0.2">
      <c r="A5" s="416"/>
      <c r="B5" s="406"/>
      <c r="C5" s="407" t="s">
        <v>157</v>
      </c>
      <c r="D5" s="407" t="s">
        <v>158</v>
      </c>
      <c r="E5" s="407" t="s">
        <v>159</v>
      </c>
      <c r="F5" s="407" t="s">
        <v>160</v>
      </c>
      <c r="G5" s="407" t="s">
        <v>161</v>
      </c>
      <c r="H5" s="407" t="s">
        <v>162</v>
      </c>
      <c r="I5" s="407" t="s">
        <v>163</v>
      </c>
      <c r="J5" s="407" t="s">
        <v>164</v>
      </c>
      <c r="K5" s="407" t="s">
        <v>165</v>
      </c>
      <c r="L5" s="407" t="s">
        <v>166</v>
      </c>
      <c r="M5" s="407" t="s">
        <v>167</v>
      </c>
      <c r="N5" s="407" t="s">
        <v>168</v>
      </c>
      <c r="O5" s="407" t="s">
        <v>169</v>
      </c>
      <c r="P5" s="407" t="s">
        <v>170</v>
      </c>
      <c r="Q5" s="407" t="s">
        <v>171</v>
      </c>
      <c r="R5" s="407" t="s">
        <v>172</v>
      </c>
      <c r="S5" s="407" t="s">
        <v>173</v>
      </c>
      <c r="T5" s="407" t="s">
        <v>174</v>
      </c>
      <c r="U5" s="407" t="s">
        <v>889</v>
      </c>
      <c r="V5" s="407" t="s">
        <v>188</v>
      </c>
    </row>
    <row r="6" spans="1:22" x14ac:dyDescent="0.2">
      <c r="A6" s="417">
        <v>1</v>
      </c>
      <c r="B6" s="408" t="s">
        <v>69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</row>
    <row r="7" spans="1:22" x14ac:dyDescent="0.2">
      <c r="A7" s="417">
        <v>2</v>
      </c>
      <c r="B7" s="408" t="s">
        <v>68</v>
      </c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</row>
    <row r="8" spans="1:22" x14ac:dyDescent="0.2">
      <c r="A8" s="417">
        <v>3</v>
      </c>
      <c r="B8" s="408" t="s">
        <v>67</v>
      </c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</row>
    <row r="9" spans="1:22" x14ac:dyDescent="0.2">
      <c r="A9" s="417">
        <v>4</v>
      </c>
      <c r="B9" s="408" t="s">
        <v>223</v>
      </c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  <c r="V9" s="376"/>
    </row>
    <row r="10" spans="1:22" x14ac:dyDescent="0.2">
      <c r="A10" s="417">
        <v>5</v>
      </c>
      <c r="B10" s="408" t="s">
        <v>446</v>
      </c>
      <c r="C10" s="376"/>
      <c r="D10" s="376"/>
      <c r="E10" s="376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</row>
    <row r="11" spans="1:22" x14ac:dyDescent="0.2">
      <c r="A11" s="417">
        <v>6</v>
      </c>
      <c r="B11" s="409" t="s">
        <v>890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6"/>
      <c r="U11" s="376"/>
      <c r="V11" s="376"/>
    </row>
    <row r="12" spans="1:22" x14ac:dyDescent="0.2">
      <c r="A12" s="403">
        <v>7</v>
      </c>
      <c r="B12" s="411" t="s">
        <v>69</v>
      </c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  <c r="P12" s="410">
        <v>584</v>
      </c>
      <c r="Q12" s="410"/>
      <c r="R12" s="410"/>
      <c r="S12" s="410"/>
      <c r="T12" s="410"/>
      <c r="U12" s="410"/>
      <c r="V12" s="410">
        <f t="shared" ref="V12:V17" si="0">SUM(C12:U12)</f>
        <v>584</v>
      </c>
    </row>
    <row r="13" spans="1:22" x14ac:dyDescent="0.2">
      <c r="A13" s="403">
        <v>8</v>
      </c>
      <c r="B13" s="411" t="s">
        <v>141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>
        <v>490</v>
      </c>
      <c r="Q13" s="410"/>
      <c r="R13" s="410"/>
      <c r="S13" s="410"/>
      <c r="T13" s="410"/>
      <c r="U13" s="410"/>
      <c r="V13" s="410">
        <f t="shared" si="0"/>
        <v>490</v>
      </c>
    </row>
    <row r="14" spans="1:22" x14ac:dyDescent="0.2">
      <c r="A14" s="403">
        <v>9</v>
      </c>
      <c r="B14" s="411" t="s">
        <v>142</v>
      </c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>
        <v>357</v>
      </c>
      <c r="P14" s="410"/>
      <c r="Q14" s="410"/>
      <c r="R14" s="410"/>
      <c r="S14" s="410"/>
      <c r="T14" s="410"/>
      <c r="U14" s="410"/>
      <c r="V14" s="410">
        <f t="shared" si="0"/>
        <v>357</v>
      </c>
    </row>
    <row r="15" spans="1:22" x14ac:dyDescent="0.2">
      <c r="A15" s="403">
        <v>10</v>
      </c>
      <c r="B15" s="411" t="s">
        <v>70</v>
      </c>
      <c r="C15" s="410"/>
      <c r="D15" s="410"/>
      <c r="E15" s="410"/>
      <c r="F15" s="410"/>
      <c r="G15" s="410"/>
      <c r="H15" s="410"/>
      <c r="I15" s="410"/>
      <c r="J15" s="410"/>
      <c r="K15" s="410"/>
      <c r="L15" s="410"/>
      <c r="M15" s="410"/>
      <c r="N15" s="410"/>
      <c r="O15" s="410">
        <v>364</v>
      </c>
      <c r="P15" s="410"/>
      <c r="Q15" s="410"/>
      <c r="R15" s="410"/>
      <c r="S15" s="410"/>
      <c r="T15" s="410"/>
      <c r="U15" s="410"/>
      <c r="V15" s="410">
        <f t="shared" si="0"/>
        <v>364</v>
      </c>
    </row>
    <row r="16" spans="1:22" x14ac:dyDescent="0.2">
      <c r="A16" s="403">
        <v>11</v>
      </c>
      <c r="B16" s="411" t="s">
        <v>143</v>
      </c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  <c r="T16" s="410"/>
      <c r="U16" s="410"/>
      <c r="V16" s="410">
        <f t="shared" si="0"/>
        <v>0</v>
      </c>
    </row>
    <row r="17" spans="1:22" x14ac:dyDescent="0.2">
      <c r="A17" s="403">
        <v>12</v>
      </c>
      <c r="B17" s="411" t="s">
        <v>68</v>
      </c>
      <c r="C17" s="410"/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0"/>
      <c r="O17" s="410">
        <v>282</v>
      </c>
      <c r="P17" s="410"/>
      <c r="Q17" s="410"/>
      <c r="R17" s="410"/>
      <c r="S17" s="410"/>
      <c r="T17" s="410"/>
      <c r="U17" s="410"/>
      <c r="V17" s="410">
        <f t="shared" si="0"/>
        <v>282</v>
      </c>
    </row>
    <row r="18" spans="1:22" x14ac:dyDescent="0.2">
      <c r="A18" s="403">
        <v>13</v>
      </c>
      <c r="B18" s="411" t="s">
        <v>67</v>
      </c>
      <c r="C18" s="410">
        <v>1</v>
      </c>
      <c r="D18" s="410"/>
      <c r="E18" s="410">
        <v>38</v>
      </c>
      <c r="F18" s="410"/>
      <c r="G18" s="410"/>
      <c r="H18" s="410">
        <f>73+190</f>
        <v>263</v>
      </c>
      <c r="I18" s="410">
        <v>29</v>
      </c>
      <c r="J18" s="410">
        <v>1</v>
      </c>
      <c r="K18" s="410"/>
      <c r="L18" s="410"/>
      <c r="M18" s="410">
        <v>130</v>
      </c>
      <c r="N18" s="410">
        <f>2+3</f>
        <v>5</v>
      </c>
      <c r="O18" s="410">
        <v>4</v>
      </c>
      <c r="P18" s="410"/>
      <c r="Q18" s="410"/>
      <c r="R18" s="410"/>
      <c r="S18" s="410">
        <v>5</v>
      </c>
      <c r="T18" s="410">
        <v>411</v>
      </c>
      <c r="U18" s="410"/>
      <c r="V18" s="410">
        <f>SUM(C18:U18)</f>
        <v>887</v>
      </c>
    </row>
    <row r="19" spans="1:22" x14ac:dyDescent="0.2">
      <c r="A19" s="403">
        <v>14</v>
      </c>
      <c r="B19" s="411" t="s">
        <v>66</v>
      </c>
      <c r="C19" s="410">
        <v>7</v>
      </c>
      <c r="D19" s="410"/>
      <c r="E19" s="410">
        <v>6</v>
      </c>
      <c r="F19" s="410"/>
      <c r="G19" s="410"/>
      <c r="H19" s="410">
        <v>23</v>
      </c>
      <c r="I19" s="410">
        <v>27</v>
      </c>
      <c r="J19" s="410">
        <v>8</v>
      </c>
      <c r="K19" s="410">
        <v>1</v>
      </c>
      <c r="L19" s="410">
        <v>2</v>
      </c>
      <c r="M19" s="410">
        <v>16</v>
      </c>
      <c r="N19" s="410">
        <v>7</v>
      </c>
      <c r="O19" s="410">
        <v>5</v>
      </c>
      <c r="P19" s="410">
        <v>2</v>
      </c>
      <c r="Q19" s="410"/>
      <c r="R19" s="410"/>
      <c r="S19" s="410">
        <v>2</v>
      </c>
      <c r="T19" s="410">
        <v>12</v>
      </c>
      <c r="U19" s="410">
        <v>2226</v>
      </c>
      <c r="V19" s="410">
        <f t="shared" ref="V19:V27" si="1">SUM(C19:U19)</f>
        <v>2344</v>
      </c>
    </row>
    <row r="20" spans="1:22" x14ac:dyDescent="0.2">
      <c r="A20" s="403">
        <v>15</v>
      </c>
      <c r="B20" s="411" t="s">
        <v>98</v>
      </c>
      <c r="C20" s="410">
        <v>109</v>
      </c>
      <c r="D20" s="410">
        <v>1</v>
      </c>
      <c r="E20" s="410">
        <v>51</v>
      </c>
      <c r="F20" s="410"/>
      <c r="G20" s="410"/>
      <c r="H20" s="410">
        <v>465</v>
      </c>
      <c r="I20" s="410">
        <v>92</v>
      </c>
      <c r="J20" s="410">
        <v>37</v>
      </c>
      <c r="K20" s="410">
        <v>17</v>
      </c>
      <c r="L20" s="410">
        <v>11</v>
      </c>
      <c r="M20" s="410">
        <f>3130-64</f>
        <v>3066</v>
      </c>
      <c r="N20" s="410">
        <f>127+68</f>
        <v>195</v>
      </c>
      <c r="O20" s="410">
        <v>62</v>
      </c>
      <c r="P20" s="410"/>
      <c r="Q20" s="410">
        <v>8</v>
      </c>
      <c r="R20" s="410">
        <v>134</v>
      </c>
      <c r="S20" s="410">
        <v>65</v>
      </c>
      <c r="T20" s="410">
        <v>123</v>
      </c>
      <c r="U20" s="410">
        <v>30057</v>
      </c>
      <c r="V20" s="410">
        <f t="shared" si="1"/>
        <v>34493</v>
      </c>
    </row>
    <row r="21" spans="1:22" x14ac:dyDescent="0.2">
      <c r="A21" s="403">
        <v>16</v>
      </c>
      <c r="B21" s="411" t="s">
        <v>64</v>
      </c>
      <c r="C21" s="410">
        <v>4</v>
      </c>
      <c r="D21" s="410">
        <v>4</v>
      </c>
      <c r="E21" s="410"/>
      <c r="F21" s="410"/>
      <c r="G21" s="410"/>
      <c r="H21" s="410">
        <v>3</v>
      </c>
      <c r="I21" s="410"/>
      <c r="J21" s="410"/>
      <c r="K21" s="410"/>
      <c r="L21" s="410"/>
      <c r="M21" s="410">
        <v>4</v>
      </c>
      <c r="N21" s="410">
        <v>1</v>
      </c>
      <c r="O21" s="410"/>
      <c r="P21" s="410"/>
      <c r="Q21" s="410">
        <v>3</v>
      </c>
      <c r="R21" s="410"/>
      <c r="S21" s="410"/>
      <c r="T21" s="410"/>
      <c r="U21" s="410">
        <f>225-19</f>
        <v>206</v>
      </c>
      <c r="V21" s="410">
        <f t="shared" si="1"/>
        <v>225</v>
      </c>
    </row>
    <row r="22" spans="1:22" x14ac:dyDescent="0.2">
      <c r="A22" s="403">
        <v>17</v>
      </c>
      <c r="B22" s="411" t="s">
        <v>145</v>
      </c>
      <c r="C22" s="410"/>
      <c r="D22" s="410"/>
      <c r="E22" s="410"/>
      <c r="F22" s="410"/>
      <c r="G22" s="410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  <c r="T22" s="410"/>
      <c r="U22" s="410"/>
      <c r="V22" s="410">
        <f t="shared" si="1"/>
        <v>0</v>
      </c>
    </row>
    <row r="23" spans="1:22" x14ac:dyDescent="0.2">
      <c r="A23" s="403">
        <v>18</v>
      </c>
      <c r="B23" s="411" t="s">
        <v>146</v>
      </c>
      <c r="C23" s="410"/>
      <c r="D23" s="410"/>
      <c r="E23" s="410"/>
      <c r="F23" s="410"/>
      <c r="G23" s="410"/>
      <c r="H23" s="410"/>
      <c r="I23" s="410"/>
      <c r="J23" s="410"/>
      <c r="K23" s="410"/>
      <c r="L23" s="410"/>
      <c r="M23" s="410"/>
      <c r="N23" s="410"/>
      <c r="O23" s="410">
        <v>3834</v>
      </c>
      <c r="P23" s="410"/>
      <c r="Q23" s="410"/>
      <c r="R23" s="410"/>
      <c r="S23" s="410"/>
      <c r="T23" s="410"/>
      <c r="U23" s="410"/>
      <c r="V23" s="410">
        <f t="shared" si="1"/>
        <v>3834</v>
      </c>
    </row>
    <row r="24" spans="1:22" ht="21" x14ac:dyDescent="0.2">
      <c r="A24" s="403">
        <v>19</v>
      </c>
      <c r="B24" s="411" t="s">
        <v>147</v>
      </c>
      <c r="C24" s="410"/>
      <c r="D24" s="410"/>
      <c r="E24" s="410"/>
      <c r="F24" s="410"/>
      <c r="G24" s="410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  <c r="T24" s="410"/>
      <c r="U24" s="410"/>
      <c r="V24" s="410">
        <f t="shared" si="1"/>
        <v>0</v>
      </c>
    </row>
    <row r="25" spans="1:22" x14ac:dyDescent="0.2">
      <c r="A25" s="403">
        <v>20</v>
      </c>
      <c r="B25" s="411" t="s">
        <v>148</v>
      </c>
      <c r="C25" s="41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  <c r="U25" s="410"/>
      <c r="V25" s="410">
        <f t="shared" si="1"/>
        <v>0</v>
      </c>
    </row>
    <row r="26" spans="1:22" x14ac:dyDescent="0.2">
      <c r="A26" s="403">
        <v>21</v>
      </c>
      <c r="B26" s="411" t="s">
        <v>149</v>
      </c>
      <c r="C26" s="410"/>
      <c r="D26" s="410"/>
      <c r="E26" s="410"/>
      <c r="F26" s="410"/>
      <c r="G26" s="410"/>
      <c r="H26" s="410"/>
      <c r="I26" s="410"/>
      <c r="J26" s="410"/>
      <c r="K26" s="410"/>
      <c r="L26" s="410"/>
      <c r="M26" s="410">
        <v>1</v>
      </c>
      <c r="N26" s="410"/>
      <c r="O26" s="410">
        <v>383</v>
      </c>
      <c r="P26" s="410"/>
      <c r="Q26" s="410"/>
      <c r="R26" s="410"/>
      <c r="S26" s="410"/>
      <c r="T26" s="410"/>
      <c r="U26" s="410"/>
      <c r="V26" s="410">
        <f t="shared" si="1"/>
        <v>384</v>
      </c>
    </row>
    <row r="27" spans="1:22" x14ac:dyDescent="0.2">
      <c r="A27" s="403">
        <v>22</v>
      </c>
      <c r="B27" s="411" t="s">
        <v>63</v>
      </c>
      <c r="C27" s="410">
        <v>1</v>
      </c>
      <c r="D27" s="410"/>
      <c r="E27" s="410">
        <v>1</v>
      </c>
      <c r="F27" s="410"/>
      <c r="G27" s="410"/>
      <c r="H27" s="410">
        <v>9</v>
      </c>
      <c r="I27" s="410">
        <v>6</v>
      </c>
      <c r="J27" s="410">
        <v>2</v>
      </c>
      <c r="K27" s="410"/>
      <c r="L27" s="410"/>
      <c r="M27" s="410">
        <v>10</v>
      </c>
      <c r="N27" s="410"/>
      <c r="O27" s="410">
        <v>1</v>
      </c>
      <c r="P27" s="410"/>
      <c r="Q27" s="410"/>
      <c r="R27" s="410"/>
      <c r="S27" s="410">
        <v>1</v>
      </c>
      <c r="T27" s="410"/>
      <c r="U27" s="410">
        <v>278</v>
      </c>
      <c r="V27" s="410">
        <f t="shared" si="1"/>
        <v>309</v>
      </c>
    </row>
    <row r="28" spans="1:22" ht="15" x14ac:dyDescent="0.25">
      <c r="A28" s="403">
        <v>23</v>
      </c>
      <c r="B28" s="412" t="s">
        <v>150</v>
      </c>
      <c r="C28" s="413">
        <f>SUM(C12:C27)</f>
        <v>122</v>
      </c>
      <c r="D28" s="413">
        <f t="shared" ref="D28:U28" si="2">SUM(D12:D27)</f>
        <v>5</v>
      </c>
      <c r="E28" s="413">
        <f t="shared" si="2"/>
        <v>96</v>
      </c>
      <c r="F28" s="413">
        <f t="shared" si="2"/>
        <v>0</v>
      </c>
      <c r="G28" s="413">
        <f t="shared" si="2"/>
        <v>0</v>
      </c>
      <c r="H28" s="413">
        <f t="shared" si="2"/>
        <v>763</v>
      </c>
      <c r="I28" s="413">
        <f t="shared" si="2"/>
        <v>154</v>
      </c>
      <c r="J28" s="413">
        <f t="shared" si="2"/>
        <v>48</v>
      </c>
      <c r="K28" s="413">
        <f t="shared" si="2"/>
        <v>18</v>
      </c>
      <c r="L28" s="413">
        <f t="shared" si="2"/>
        <v>13</v>
      </c>
      <c r="M28" s="413">
        <f t="shared" si="2"/>
        <v>3227</v>
      </c>
      <c r="N28" s="413">
        <f t="shared" si="2"/>
        <v>208</v>
      </c>
      <c r="O28" s="413">
        <f t="shared" si="2"/>
        <v>5292</v>
      </c>
      <c r="P28" s="413">
        <f t="shared" si="2"/>
        <v>1076</v>
      </c>
      <c r="Q28" s="413">
        <f t="shared" si="2"/>
        <v>11</v>
      </c>
      <c r="R28" s="413">
        <f t="shared" si="2"/>
        <v>134</v>
      </c>
      <c r="S28" s="413">
        <f t="shared" si="2"/>
        <v>73</v>
      </c>
      <c r="T28" s="413">
        <f t="shared" si="2"/>
        <v>546</v>
      </c>
      <c r="U28" s="413">
        <f t="shared" si="2"/>
        <v>32767</v>
      </c>
      <c r="V28" s="413">
        <f>SUM(V12:V27)</f>
        <v>44553</v>
      </c>
    </row>
    <row r="29" spans="1:22" ht="15" x14ac:dyDescent="0.25">
      <c r="A29" s="403">
        <v>24</v>
      </c>
      <c r="B29" s="414" t="s">
        <v>188</v>
      </c>
      <c r="C29" s="413">
        <f>+C28</f>
        <v>122</v>
      </c>
      <c r="D29" s="413">
        <f t="shared" ref="D29:V29" si="3">+D28</f>
        <v>5</v>
      </c>
      <c r="E29" s="413">
        <f t="shared" si="3"/>
        <v>96</v>
      </c>
      <c r="F29" s="413">
        <f t="shared" si="3"/>
        <v>0</v>
      </c>
      <c r="G29" s="413">
        <f t="shared" si="3"/>
        <v>0</v>
      </c>
      <c r="H29" s="413">
        <f t="shared" si="3"/>
        <v>763</v>
      </c>
      <c r="I29" s="413">
        <f t="shared" si="3"/>
        <v>154</v>
      </c>
      <c r="J29" s="413">
        <f t="shared" si="3"/>
        <v>48</v>
      </c>
      <c r="K29" s="413">
        <f t="shared" si="3"/>
        <v>18</v>
      </c>
      <c r="L29" s="413">
        <f t="shared" si="3"/>
        <v>13</v>
      </c>
      <c r="M29" s="413">
        <f t="shared" si="3"/>
        <v>3227</v>
      </c>
      <c r="N29" s="413">
        <f t="shared" si="3"/>
        <v>208</v>
      </c>
      <c r="O29" s="413">
        <f t="shared" si="3"/>
        <v>5292</v>
      </c>
      <c r="P29" s="413">
        <f t="shared" si="3"/>
        <v>1076</v>
      </c>
      <c r="Q29" s="413">
        <f t="shared" si="3"/>
        <v>11</v>
      </c>
      <c r="R29" s="413">
        <f t="shared" si="3"/>
        <v>134</v>
      </c>
      <c r="S29" s="413">
        <f t="shared" si="3"/>
        <v>73</v>
      </c>
      <c r="T29" s="413">
        <f t="shared" si="3"/>
        <v>546</v>
      </c>
      <c r="U29" s="413">
        <f t="shared" si="3"/>
        <v>32767</v>
      </c>
      <c r="V29" s="413">
        <f t="shared" si="3"/>
        <v>44553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2"/>
  <sheetViews>
    <sheetView workbookViewId="0">
      <selection activeCell="G1" sqref="G1"/>
    </sheetView>
  </sheetViews>
  <sheetFormatPr baseColWidth="10" defaultRowHeight="10.5" x14ac:dyDescent="0.15"/>
  <cols>
    <col min="1" max="1" width="4.1640625" style="99" customWidth="1"/>
    <col min="2" max="2" width="21.5" style="70" customWidth="1"/>
    <col min="3" max="7" width="16" style="70" customWidth="1"/>
    <col min="8" max="16384" width="12" style="70"/>
  </cols>
  <sheetData>
    <row r="1" spans="1:10" x14ac:dyDescent="0.15">
      <c r="A1" s="103" t="s">
        <v>337</v>
      </c>
      <c r="B1" s="84" t="s">
        <v>384</v>
      </c>
      <c r="G1" s="206">
        <v>43646</v>
      </c>
    </row>
    <row r="2" spans="1:10" x14ac:dyDescent="0.15">
      <c r="J2" s="155" t="s">
        <v>366</v>
      </c>
    </row>
    <row r="4" spans="1:10" x14ac:dyDescent="0.15">
      <c r="A4" s="513"/>
      <c r="B4" s="514"/>
      <c r="C4" s="97" t="s">
        <v>0</v>
      </c>
      <c r="D4" s="97" t="s">
        <v>1</v>
      </c>
      <c r="E4" s="97" t="s">
        <v>2</v>
      </c>
      <c r="F4" s="97" t="s">
        <v>5</v>
      </c>
      <c r="G4" s="97" t="s">
        <v>6</v>
      </c>
    </row>
    <row r="5" spans="1:10" ht="42" x14ac:dyDescent="0.15">
      <c r="A5" s="515"/>
      <c r="B5" s="516"/>
      <c r="C5" s="210" t="s">
        <v>82</v>
      </c>
      <c r="D5" s="210" t="s">
        <v>103</v>
      </c>
      <c r="E5" s="210" t="s">
        <v>83</v>
      </c>
      <c r="F5" s="210" t="s">
        <v>84</v>
      </c>
      <c r="G5" s="210" t="s">
        <v>85</v>
      </c>
    </row>
    <row r="6" spans="1:10" x14ac:dyDescent="0.15">
      <c r="A6" s="97">
        <v>1</v>
      </c>
      <c r="B6" s="87" t="s">
        <v>80</v>
      </c>
      <c r="C6" s="233">
        <v>73.373436381893399</v>
      </c>
      <c r="D6" s="234">
        <v>35551.7245336181</v>
      </c>
      <c r="E6" s="234">
        <v>35551.7245336181</v>
      </c>
      <c r="F6" s="234" t="s">
        <v>335</v>
      </c>
      <c r="G6" s="101"/>
    </row>
    <row r="7" spans="1:10" x14ac:dyDescent="0.15">
      <c r="A7" s="97">
        <v>2</v>
      </c>
      <c r="B7" s="87" t="s">
        <v>129</v>
      </c>
      <c r="C7" s="234">
        <v>65.112577000000002</v>
      </c>
      <c r="D7" s="234">
        <v>5416.2662490000002</v>
      </c>
      <c r="E7" s="234">
        <v>4342.6274940000003</v>
      </c>
      <c r="F7" s="234">
        <v>1073.6387549999999</v>
      </c>
      <c r="G7" s="101"/>
    </row>
    <row r="8" spans="1:10" x14ac:dyDescent="0.15">
      <c r="A8" s="98">
        <v>3</v>
      </c>
      <c r="B8" s="89" t="s">
        <v>55</v>
      </c>
      <c r="C8" s="235">
        <v>138.4860133818934</v>
      </c>
      <c r="D8" s="235">
        <v>40967.990782618101</v>
      </c>
      <c r="E8" s="235">
        <v>39894.352027618101</v>
      </c>
      <c r="F8" s="235">
        <v>1073.6387549999999</v>
      </c>
      <c r="G8" s="102"/>
    </row>
    <row r="9" spans="1:10" x14ac:dyDescent="0.15">
      <c r="A9" s="97">
        <v>4</v>
      </c>
      <c r="B9" s="87" t="s">
        <v>81</v>
      </c>
      <c r="C9" s="233">
        <v>3.214499</v>
      </c>
      <c r="D9" s="234">
        <v>170.102473</v>
      </c>
      <c r="E9" s="233">
        <v>170.102473</v>
      </c>
      <c r="F9" s="234" t="s">
        <v>335</v>
      </c>
      <c r="G9" s="101"/>
    </row>
    <row r="12" spans="1:10" x14ac:dyDescent="0.15">
      <c r="C12" s="93"/>
      <c r="D12" s="93"/>
      <c r="E12" s="93"/>
      <c r="F12" s="93"/>
      <c r="G12" s="93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2"/>
  <sheetViews>
    <sheetView zoomScaleNormal="100" workbookViewId="0">
      <selection activeCell="F1" sqref="F1"/>
    </sheetView>
  </sheetViews>
  <sheetFormatPr baseColWidth="10" defaultColWidth="12" defaultRowHeight="12" x14ac:dyDescent="0.2"/>
  <cols>
    <col min="1" max="1" width="6.5" style="287" customWidth="1"/>
    <col min="2" max="2" width="25.1640625" style="287" bestFit="1" customWidth="1"/>
    <col min="3" max="7" width="31.33203125" style="287" customWidth="1"/>
    <col min="8" max="15" width="10.83203125" style="287" customWidth="1"/>
    <col min="16" max="16" width="12" style="287"/>
    <col min="17" max="17" width="25.1640625" style="287" bestFit="1" customWidth="1"/>
    <col min="18" max="18" width="33.83203125" style="287" bestFit="1" customWidth="1"/>
    <col min="19" max="16384" width="12" style="287"/>
  </cols>
  <sheetData>
    <row r="1" spans="1:7" x14ac:dyDescent="0.2">
      <c r="A1" s="299" t="s">
        <v>802</v>
      </c>
      <c r="B1" s="299" t="s">
        <v>803</v>
      </c>
      <c r="F1" s="438">
        <v>43646</v>
      </c>
      <c r="G1" s="300" t="s">
        <v>366</v>
      </c>
    </row>
    <row r="4" spans="1:7" ht="20.25" customHeight="1" x14ac:dyDescent="0.2">
      <c r="C4" s="303" t="s">
        <v>0</v>
      </c>
      <c r="D4" s="303" t="s">
        <v>1</v>
      </c>
      <c r="E4" s="303" t="s">
        <v>2</v>
      </c>
      <c r="F4" s="303" t="s">
        <v>5</v>
      </c>
      <c r="G4" s="303" t="s">
        <v>6</v>
      </c>
    </row>
    <row r="5" spans="1:7" s="288" customFormat="1" x14ac:dyDescent="0.2">
      <c r="B5" s="449"/>
      <c r="C5" s="451" t="s">
        <v>315</v>
      </c>
      <c r="D5" s="453" t="s">
        <v>761</v>
      </c>
      <c r="E5" s="453"/>
      <c r="F5" s="451" t="s">
        <v>762</v>
      </c>
      <c r="G5" s="451" t="s">
        <v>763</v>
      </c>
    </row>
    <row r="6" spans="1:7" s="288" customFormat="1" x14ac:dyDescent="0.2">
      <c r="B6" s="450"/>
      <c r="C6" s="452"/>
      <c r="D6" s="307" t="s">
        <v>764</v>
      </c>
      <c r="E6" s="307" t="s">
        <v>11</v>
      </c>
      <c r="F6" s="452"/>
      <c r="G6" s="452"/>
    </row>
    <row r="7" spans="1:7" x14ac:dyDescent="0.2">
      <c r="B7" s="302" t="s">
        <v>316</v>
      </c>
      <c r="C7" s="304">
        <v>0.02</v>
      </c>
      <c r="D7" s="305">
        <v>40885.112400310994</v>
      </c>
      <c r="E7" s="305">
        <v>18352.183654690984</v>
      </c>
      <c r="F7" s="306"/>
      <c r="G7" s="306"/>
    </row>
    <row r="8" spans="1:7" x14ac:dyDescent="0.2">
      <c r="B8" s="364" t="s">
        <v>188</v>
      </c>
      <c r="C8" s="365"/>
      <c r="D8" s="366">
        <v>40885.112400310994</v>
      </c>
      <c r="E8" s="366">
        <v>18352.183654690984</v>
      </c>
      <c r="F8" s="367">
        <v>0.02</v>
      </c>
      <c r="G8" s="366">
        <v>400.06965250320002</v>
      </c>
    </row>
    <row r="9" spans="1:7" x14ac:dyDescent="0.2">
      <c r="B9" s="301"/>
      <c r="C9" s="301"/>
      <c r="D9" s="301"/>
      <c r="E9" s="301"/>
      <c r="F9" s="301"/>
      <c r="G9" s="301"/>
    </row>
    <row r="10" spans="1:7" x14ac:dyDescent="0.2">
      <c r="B10" s="287" t="s">
        <v>317</v>
      </c>
    </row>
    <row r="16" spans="1:7" ht="15" customHeight="1" x14ac:dyDescent="0.2"/>
    <row r="17" spans="2:6" ht="15" customHeight="1" x14ac:dyDescent="0.2"/>
    <row r="18" spans="2:6" ht="15" customHeight="1" x14ac:dyDescent="0.2"/>
    <row r="22" spans="2:6" x14ac:dyDescent="0.2">
      <c r="B22" s="289"/>
      <c r="C22" s="289"/>
      <c r="D22" s="289"/>
      <c r="E22" s="289"/>
      <c r="F22" s="289"/>
    </row>
  </sheetData>
  <mergeCells count="5">
    <mergeCell ref="B5:B6"/>
    <mergeCell ref="C5:C6"/>
    <mergeCell ref="D5:E5"/>
    <mergeCell ref="F5:F6"/>
    <mergeCell ref="G5:G6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2"/>
  <sheetViews>
    <sheetView workbookViewId="0">
      <selection activeCell="F1" sqref="F1"/>
    </sheetView>
  </sheetViews>
  <sheetFormatPr baseColWidth="10" defaultRowHeight="10.5" x14ac:dyDescent="0.15"/>
  <cols>
    <col min="1" max="1" width="4.5" style="70" bestFit="1" customWidth="1"/>
    <col min="2" max="2" width="48" style="70" customWidth="1"/>
    <col min="3" max="8" width="20.1640625" style="70" customWidth="1"/>
    <col min="9" max="16384" width="12" style="70"/>
  </cols>
  <sheetData>
    <row r="1" spans="1:8" x14ac:dyDescent="0.15">
      <c r="A1" s="84" t="s">
        <v>338</v>
      </c>
      <c r="B1" s="84" t="s">
        <v>385</v>
      </c>
      <c r="F1" s="206">
        <v>43646</v>
      </c>
    </row>
    <row r="2" spans="1:8" x14ac:dyDescent="0.15">
      <c r="G2" s="155" t="s">
        <v>366</v>
      </c>
    </row>
    <row r="4" spans="1:8" x14ac:dyDescent="0.15">
      <c r="A4" s="485"/>
      <c r="B4" s="486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  <c r="H4" s="78" t="s">
        <v>7</v>
      </c>
    </row>
    <row r="5" spans="1:8" ht="23.25" customHeight="1" x14ac:dyDescent="0.15">
      <c r="A5" s="487"/>
      <c r="B5" s="488"/>
      <c r="C5" s="517" t="s">
        <v>89</v>
      </c>
      <c r="D5" s="517"/>
      <c r="E5" s="517" t="s">
        <v>88</v>
      </c>
      <c r="F5" s="517"/>
      <c r="G5" s="517" t="s">
        <v>11</v>
      </c>
      <c r="H5" s="517"/>
    </row>
    <row r="6" spans="1:8" ht="21" x14ac:dyDescent="0.15">
      <c r="A6" s="78"/>
      <c r="B6" s="68" t="s">
        <v>127</v>
      </c>
      <c r="C6" s="85" t="s">
        <v>87</v>
      </c>
      <c r="D6" s="85" t="s">
        <v>73</v>
      </c>
      <c r="E6" s="85" t="s">
        <v>87</v>
      </c>
      <c r="F6" s="85" t="s">
        <v>73</v>
      </c>
      <c r="G6" s="85" t="s">
        <v>11</v>
      </c>
      <c r="H6" s="85" t="s">
        <v>90</v>
      </c>
    </row>
    <row r="7" spans="1:8" x14ac:dyDescent="0.15">
      <c r="A7" s="78">
        <v>1</v>
      </c>
      <c r="B7" s="68" t="s">
        <v>69</v>
      </c>
      <c r="C7" s="229">
        <v>424.86984699999999</v>
      </c>
      <c r="D7" s="229">
        <v>0</v>
      </c>
      <c r="E7" s="229">
        <v>424.86984699999999</v>
      </c>
      <c r="F7" s="229">
        <v>0</v>
      </c>
      <c r="G7" s="229">
        <v>0</v>
      </c>
      <c r="H7" s="104">
        <v>0</v>
      </c>
    </row>
    <row r="8" spans="1:8" x14ac:dyDescent="0.15">
      <c r="A8" s="78">
        <v>2</v>
      </c>
      <c r="B8" s="68" t="s">
        <v>95</v>
      </c>
      <c r="C8" s="229">
        <v>900.724467</v>
      </c>
      <c r="D8" s="229">
        <v>0</v>
      </c>
      <c r="E8" s="229">
        <v>900.724467</v>
      </c>
      <c r="F8" s="229">
        <v>0</v>
      </c>
      <c r="G8" s="229">
        <v>149.97634740000001</v>
      </c>
      <c r="H8" s="104">
        <v>0.16650635448986867</v>
      </c>
    </row>
    <row r="9" spans="1:8" x14ac:dyDescent="0.15">
      <c r="A9" s="78">
        <v>3</v>
      </c>
      <c r="B9" s="68" t="s">
        <v>96</v>
      </c>
      <c r="C9" s="229">
        <v>567.99199999999996</v>
      </c>
      <c r="D9" s="229">
        <v>0</v>
      </c>
      <c r="E9" s="229">
        <v>567.99199999999996</v>
      </c>
      <c r="F9" s="229">
        <v>0</v>
      </c>
      <c r="G9" s="229">
        <v>0</v>
      </c>
      <c r="H9" s="104">
        <v>0</v>
      </c>
    </row>
    <row r="10" spans="1:8" x14ac:dyDescent="0.15">
      <c r="A10" s="78">
        <v>4</v>
      </c>
      <c r="B10" s="68" t="s">
        <v>70</v>
      </c>
      <c r="C10" s="229">
        <v>354.80402500000002</v>
      </c>
      <c r="D10" s="229">
        <v>0</v>
      </c>
      <c r="E10" s="229">
        <v>354.80402500000002</v>
      </c>
      <c r="F10" s="229">
        <v>0</v>
      </c>
      <c r="G10" s="229">
        <v>0</v>
      </c>
      <c r="H10" s="104">
        <v>0</v>
      </c>
    </row>
    <row r="11" spans="1:8" x14ac:dyDescent="0.15">
      <c r="A11" s="78">
        <v>6</v>
      </c>
      <c r="B11" s="68" t="s">
        <v>68</v>
      </c>
      <c r="C11" s="229">
        <v>87.936781519999997</v>
      </c>
      <c r="D11" s="229">
        <v>1.9300542700000001</v>
      </c>
      <c r="E11" s="229">
        <v>87.936781519999997</v>
      </c>
      <c r="F11" s="229">
        <v>0.96502726999999999</v>
      </c>
      <c r="G11" s="229">
        <v>34.819037010000002</v>
      </c>
      <c r="H11" s="104">
        <v>0.39165723941846931</v>
      </c>
    </row>
    <row r="12" spans="1:8" x14ac:dyDescent="0.15">
      <c r="A12" s="78">
        <v>7</v>
      </c>
      <c r="B12" s="68" t="s">
        <v>67</v>
      </c>
      <c r="C12" s="229">
        <v>547.86140599999999</v>
      </c>
      <c r="D12" s="229">
        <v>514.543589</v>
      </c>
      <c r="E12" s="229">
        <v>547.86140599999999</v>
      </c>
      <c r="F12" s="229">
        <v>137.2333773</v>
      </c>
      <c r="G12" s="229">
        <v>685.0947832999999</v>
      </c>
      <c r="H12" s="104">
        <v>1</v>
      </c>
    </row>
    <row r="13" spans="1:8" x14ac:dyDescent="0.15">
      <c r="A13" s="78">
        <v>8</v>
      </c>
      <c r="B13" s="68" t="s">
        <v>66</v>
      </c>
      <c r="C13" s="229">
        <v>2163.1147759999999</v>
      </c>
      <c r="D13" s="229">
        <v>204.08784</v>
      </c>
      <c r="E13" s="229">
        <v>2163.1147759999999</v>
      </c>
      <c r="F13" s="229">
        <v>68.183375400000003</v>
      </c>
      <c r="G13" s="229">
        <v>1673.47361355</v>
      </c>
      <c r="H13" s="104">
        <v>0.75</v>
      </c>
    </row>
    <row r="14" spans="1:8" ht="10.5" customHeight="1" x14ac:dyDescent="0.15">
      <c r="A14" s="78">
        <v>9</v>
      </c>
      <c r="B14" s="68" t="s">
        <v>98</v>
      </c>
      <c r="C14" s="229">
        <v>31856.418707830002</v>
      </c>
      <c r="D14" s="229">
        <v>2098.5747799999999</v>
      </c>
      <c r="E14" s="229">
        <v>31856.418707830002</v>
      </c>
      <c r="F14" s="229">
        <v>864.06547820000003</v>
      </c>
      <c r="G14" s="229">
        <v>14416.469040959999</v>
      </c>
      <c r="H14" s="104">
        <v>0.44059461220060747</v>
      </c>
    </row>
    <row r="15" spans="1:8" x14ac:dyDescent="0.15">
      <c r="A15" s="78">
        <v>10</v>
      </c>
      <c r="B15" s="68" t="s">
        <v>64</v>
      </c>
      <c r="C15" s="229">
        <v>173.31697199999999</v>
      </c>
      <c r="D15" s="229">
        <v>2.224936</v>
      </c>
      <c r="E15" s="229">
        <v>173.31697199999999</v>
      </c>
      <c r="F15" s="229">
        <v>1.112468</v>
      </c>
      <c r="G15" s="229">
        <v>184.78073599999999</v>
      </c>
      <c r="H15" s="104">
        <v>1.0593437438083846</v>
      </c>
    </row>
    <row r="16" spans="1:8" x14ac:dyDescent="0.15">
      <c r="A16" s="78">
        <v>12</v>
      </c>
      <c r="B16" s="68" t="s">
        <v>146</v>
      </c>
      <c r="C16" s="229">
        <v>4342.6274940000003</v>
      </c>
      <c r="D16" s="229">
        <v>0</v>
      </c>
      <c r="E16" s="229">
        <v>4342.6274940000003</v>
      </c>
      <c r="F16" s="229">
        <v>0</v>
      </c>
      <c r="G16" s="229">
        <v>434.26274939999996</v>
      </c>
      <c r="H16" s="104">
        <v>9.9999999999999992E-2</v>
      </c>
    </row>
    <row r="17" spans="1:8" x14ac:dyDescent="0.15">
      <c r="A17" s="78">
        <v>15</v>
      </c>
      <c r="B17" s="68" t="s">
        <v>65</v>
      </c>
      <c r="C17" s="229">
        <v>400.00930507999999</v>
      </c>
      <c r="D17" s="229">
        <v>0</v>
      </c>
      <c r="E17" s="229">
        <v>400.00930507999999</v>
      </c>
      <c r="F17" s="229">
        <v>0</v>
      </c>
      <c r="G17" s="229">
        <v>662.49387100000001</v>
      </c>
      <c r="H17" s="104">
        <v>1.6561961499058238</v>
      </c>
    </row>
    <row r="18" spans="1:8" x14ac:dyDescent="0.15">
      <c r="A18" s="78">
        <v>16</v>
      </c>
      <c r="B18" s="68" t="s">
        <v>63</v>
      </c>
      <c r="C18" s="229">
        <v>318.36872980000004</v>
      </c>
      <c r="D18" s="229">
        <v>26.805783999999999</v>
      </c>
      <c r="E18" s="229">
        <v>318.36872980000004</v>
      </c>
      <c r="F18" s="229">
        <v>12.7948115</v>
      </c>
      <c r="G18" s="229">
        <v>295.60360116999999</v>
      </c>
      <c r="H18" s="104">
        <v>0.89262121068518729</v>
      </c>
    </row>
    <row r="19" spans="1:8" x14ac:dyDescent="0.15">
      <c r="A19" s="96">
        <v>17</v>
      </c>
      <c r="B19" s="69" t="s">
        <v>55</v>
      </c>
      <c r="C19" s="231">
        <v>42138.044511230008</v>
      </c>
      <c r="D19" s="231">
        <v>2848.1669832699999</v>
      </c>
      <c r="E19" s="231">
        <v>42138.044511230008</v>
      </c>
      <c r="F19" s="231">
        <v>1084.3545376700001</v>
      </c>
      <c r="G19" s="231">
        <v>18536.973779789998</v>
      </c>
      <c r="H19" s="105">
        <v>0.42887424547670394</v>
      </c>
    </row>
    <row r="21" spans="1:8" x14ac:dyDescent="0.15">
      <c r="B21" s="70" t="s">
        <v>395</v>
      </c>
    </row>
    <row r="22" spans="1:8" x14ac:dyDescent="0.15">
      <c r="F22" s="70" t="s">
        <v>335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8"/>
  <sheetViews>
    <sheetView workbookViewId="0">
      <selection activeCell="S3" sqref="S3"/>
    </sheetView>
  </sheetViews>
  <sheetFormatPr baseColWidth="10" defaultRowHeight="10.5" x14ac:dyDescent="0.15"/>
  <cols>
    <col min="1" max="1" width="7.33203125" style="70" bestFit="1" customWidth="1"/>
    <col min="2" max="2" width="40.1640625" style="70" customWidth="1"/>
    <col min="3" max="18" width="8.1640625" style="70" customWidth="1"/>
    <col min="19" max="19" width="12.6640625" style="70" customWidth="1"/>
    <col min="20" max="20" width="8.1640625" style="70" customWidth="1"/>
    <col min="21" max="16384" width="12" style="70"/>
  </cols>
  <sheetData>
    <row r="1" spans="1:20" x14ac:dyDescent="0.15">
      <c r="A1" s="84" t="s">
        <v>814</v>
      </c>
      <c r="B1" s="84" t="s">
        <v>386</v>
      </c>
    </row>
    <row r="2" spans="1:20" x14ac:dyDescent="0.15">
      <c r="A2" s="84"/>
      <c r="N2" s="155" t="s">
        <v>366</v>
      </c>
    </row>
    <row r="3" spans="1:20" x14ac:dyDescent="0.15">
      <c r="S3" s="206">
        <v>43646</v>
      </c>
    </row>
    <row r="4" spans="1:20" x14ac:dyDescent="0.15">
      <c r="A4" s="107"/>
      <c r="B4" s="490" t="s">
        <v>127</v>
      </c>
      <c r="C4" s="518" t="s">
        <v>61</v>
      </c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490" t="s">
        <v>86</v>
      </c>
      <c r="T4" s="490" t="s">
        <v>105</v>
      </c>
    </row>
    <row r="5" spans="1:20" ht="44.25" customHeight="1" x14ac:dyDescent="0.15">
      <c r="A5" s="108"/>
      <c r="B5" s="490"/>
      <c r="C5" s="106">
        <v>0</v>
      </c>
      <c r="D5" s="106">
        <v>0.02</v>
      </c>
      <c r="E5" s="106">
        <v>0.04</v>
      </c>
      <c r="F5" s="106">
        <v>0.1</v>
      </c>
      <c r="G5" s="106">
        <v>0.2</v>
      </c>
      <c r="H5" s="106">
        <v>0.35</v>
      </c>
      <c r="I5" s="106">
        <v>0.5</v>
      </c>
      <c r="J5" s="106">
        <v>0.7</v>
      </c>
      <c r="K5" s="106">
        <v>0.75</v>
      </c>
      <c r="L5" s="106">
        <v>1</v>
      </c>
      <c r="M5" s="106">
        <v>1.5</v>
      </c>
      <c r="N5" s="106">
        <v>2.5</v>
      </c>
      <c r="O5" s="106">
        <v>3.7</v>
      </c>
      <c r="P5" s="106">
        <v>12.5</v>
      </c>
      <c r="Q5" s="78" t="s">
        <v>62</v>
      </c>
      <c r="R5" s="78" t="s">
        <v>104</v>
      </c>
      <c r="S5" s="490"/>
      <c r="T5" s="490"/>
    </row>
    <row r="6" spans="1:20" ht="10.5" customHeight="1" x14ac:dyDescent="0.15">
      <c r="A6" s="78">
        <v>1</v>
      </c>
      <c r="B6" s="68" t="s">
        <v>69</v>
      </c>
      <c r="C6" s="229">
        <v>424.86984699999999</v>
      </c>
      <c r="D6" s="229" t="s">
        <v>335</v>
      </c>
      <c r="E6" s="229" t="s">
        <v>335</v>
      </c>
      <c r="F6" s="229" t="s">
        <v>335</v>
      </c>
      <c r="G6" s="229" t="s">
        <v>335</v>
      </c>
      <c r="H6" s="229" t="s">
        <v>335</v>
      </c>
      <c r="I6" s="229" t="s">
        <v>335</v>
      </c>
      <c r="J6" s="229" t="s">
        <v>335</v>
      </c>
      <c r="K6" s="229" t="s">
        <v>335</v>
      </c>
      <c r="L6" s="229" t="s">
        <v>335</v>
      </c>
      <c r="M6" s="229" t="s">
        <v>335</v>
      </c>
      <c r="N6" s="229" t="s">
        <v>335</v>
      </c>
      <c r="O6" s="229" t="s">
        <v>335</v>
      </c>
      <c r="P6" s="229" t="s">
        <v>335</v>
      </c>
      <c r="Q6" s="227" t="s">
        <v>335</v>
      </c>
      <c r="R6" s="226" t="s">
        <v>335</v>
      </c>
      <c r="S6" s="227">
        <v>424.86984699999999</v>
      </c>
      <c r="T6" s="226" t="s">
        <v>335</v>
      </c>
    </row>
    <row r="7" spans="1:20" ht="10.5" customHeight="1" x14ac:dyDescent="0.15">
      <c r="A7" s="78">
        <v>2</v>
      </c>
      <c r="B7" s="68" t="s">
        <v>95</v>
      </c>
      <c r="C7" s="229">
        <v>150.84272999999999</v>
      </c>
      <c r="D7" s="229" t="s">
        <v>335</v>
      </c>
      <c r="E7" s="229" t="s">
        <v>335</v>
      </c>
      <c r="F7" s="229" t="s">
        <v>335</v>
      </c>
      <c r="G7" s="229">
        <v>749.88173700000004</v>
      </c>
      <c r="H7" s="229" t="s">
        <v>335</v>
      </c>
      <c r="I7" s="229" t="s">
        <v>335</v>
      </c>
      <c r="J7" s="229" t="s">
        <v>335</v>
      </c>
      <c r="K7" s="229" t="s">
        <v>335</v>
      </c>
      <c r="L7" s="229" t="s">
        <v>335</v>
      </c>
      <c r="M7" s="229" t="s">
        <v>335</v>
      </c>
      <c r="N7" s="229" t="s">
        <v>335</v>
      </c>
      <c r="O7" s="229" t="s">
        <v>335</v>
      </c>
      <c r="P7" s="229" t="s">
        <v>335</v>
      </c>
      <c r="Q7" s="227" t="s">
        <v>335</v>
      </c>
      <c r="R7" s="226" t="s">
        <v>335</v>
      </c>
      <c r="S7" s="227">
        <v>900.724467</v>
      </c>
      <c r="T7" s="226">
        <v>749.88173700000004</v>
      </c>
    </row>
    <row r="8" spans="1:20" ht="10.5" customHeight="1" x14ac:dyDescent="0.15">
      <c r="A8" s="78">
        <v>3</v>
      </c>
      <c r="B8" s="68" t="s">
        <v>96</v>
      </c>
      <c r="C8" s="229">
        <v>567.99199999999996</v>
      </c>
      <c r="D8" s="229" t="s">
        <v>335</v>
      </c>
      <c r="E8" s="229" t="s">
        <v>335</v>
      </c>
      <c r="F8" s="229" t="s">
        <v>335</v>
      </c>
      <c r="G8" s="229" t="s">
        <v>335</v>
      </c>
      <c r="H8" s="229" t="s">
        <v>335</v>
      </c>
      <c r="I8" s="229" t="s">
        <v>335</v>
      </c>
      <c r="J8" s="229" t="s">
        <v>335</v>
      </c>
      <c r="K8" s="229" t="s">
        <v>335</v>
      </c>
      <c r="L8" s="229" t="s">
        <v>335</v>
      </c>
      <c r="M8" s="229" t="s">
        <v>335</v>
      </c>
      <c r="N8" s="229" t="s">
        <v>335</v>
      </c>
      <c r="O8" s="229" t="s">
        <v>335</v>
      </c>
      <c r="P8" s="229" t="s">
        <v>335</v>
      </c>
      <c r="Q8" s="227" t="s">
        <v>335</v>
      </c>
      <c r="R8" s="226" t="s">
        <v>335</v>
      </c>
      <c r="S8" s="227">
        <v>567.99199999999996</v>
      </c>
      <c r="T8" s="226" t="s">
        <v>335</v>
      </c>
    </row>
    <row r="9" spans="1:20" ht="10.5" customHeight="1" x14ac:dyDescent="0.15">
      <c r="A9" s="78">
        <v>4</v>
      </c>
      <c r="B9" s="68" t="s">
        <v>70</v>
      </c>
      <c r="C9" s="229">
        <v>354.80402500000002</v>
      </c>
      <c r="D9" s="229" t="s">
        <v>335</v>
      </c>
      <c r="E9" s="229" t="s">
        <v>335</v>
      </c>
      <c r="F9" s="229" t="s">
        <v>335</v>
      </c>
      <c r="G9" s="229" t="s">
        <v>335</v>
      </c>
      <c r="H9" s="229" t="s">
        <v>335</v>
      </c>
      <c r="I9" s="229" t="s">
        <v>335</v>
      </c>
      <c r="J9" s="229" t="s">
        <v>335</v>
      </c>
      <c r="K9" s="229" t="s">
        <v>335</v>
      </c>
      <c r="L9" s="229" t="s">
        <v>335</v>
      </c>
      <c r="M9" s="229" t="s">
        <v>335</v>
      </c>
      <c r="N9" s="229" t="s">
        <v>335</v>
      </c>
      <c r="O9" s="229" t="s">
        <v>335</v>
      </c>
      <c r="P9" s="229" t="s">
        <v>335</v>
      </c>
      <c r="Q9" s="227" t="s">
        <v>335</v>
      </c>
      <c r="R9" s="226" t="s">
        <v>335</v>
      </c>
      <c r="S9" s="227">
        <v>354.80402500000002</v>
      </c>
      <c r="T9" s="226" t="s">
        <v>335</v>
      </c>
    </row>
    <row r="10" spans="1:20" ht="10.5" customHeight="1" x14ac:dyDescent="0.15">
      <c r="A10" s="78">
        <v>6</v>
      </c>
      <c r="B10" s="68" t="s">
        <v>68</v>
      </c>
      <c r="C10" s="229" t="s">
        <v>335</v>
      </c>
      <c r="D10" s="229" t="s">
        <v>335</v>
      </c>
      <c r="E10" s="229" t="s">
        <v>335</v>
      </c>
      <c r="F10" s="229" t="s">
        <v>335</v>
      </c>
      <c r="G10" s="229">
        <v>182.33253927000001</v>
      </c>
      <c r="H10" s="229" t="s">
        <v>335</v>
      </c>
      <c r="I10" s="229">
        <v>55.852971520000004</v>
      </c>
      <c r="J10" s="229" t="s">
        <v>335</v>
      </c>
      <c r="K10" s="229" t="s">
        <v>335</v>
      </c>
      <c r="L10" s="229">
        <v>15.035833</v>
      </c>
      <c r="M10" s="229" t="s">
        <v>335</v>
      </c>
      <c r="N10" s="229" t="s">
        <v>335</v>
      </c>
      <c r="O10" s="229" t="s">
        <v>335</v>
      </c>
      <c r="P10" s="229" t="s">
        <v>335</v>
      </c>
      <c r="Q10" s="227" t="s">
        <v>335</v>
      </c>
      <c r="R10" s="226" t="s">
        <v>335</v>
      </c>
      <c r="S10" s="227">
        <v>253.22134379000002</v>
      </c>
      <c r="T10" s="226">
        <v>167.73849779000091</v>
      </c>
    </row>
    <row r="11" spans="1:20" ht="10.5" customHeight="1" x14ac:dyDescent="0.15">
      <c r="A11" s="78">
        <v>7</v>
      </c>
      <c r="B11" s="68" t="s">
        <v>67</v>
      </c>
      <c r="C11" s="229" t="s">
        <v>335</v>
      </c>
      <c r="D11" s="229" t="s">
        <v>335</v>
      </c>
      <c r="E11" s="229" t="s">
        <v>335</v>
      </c>
      <c r="F11" s="229" t="s">
        <v>335</v>
      </c>
      <c r="G11" s="229" t="s">
        <v>335</v>
      </c>
      <c r="H11" s="229" t="s">
        <v>335</v>
      </c>
      <c r="I11" s="229" t="s">
        <v>335</v>
      </c>
      <c r="J11" s="229" t="s">
        <v>335</v>
      </c>
      <c r="K11" s="229" t="s">
        <v>335</v>
      </c>
      <c r="L11" s="229">
        <v>685.0947832999999</v>
      </c>
      <c r="M11" s="229" t="s">
        <v>335</v>
      </c>
      <c r="N11" s="229" t="s">
        <v>335</v>
      </c>
      <c r="O11" s="229" t="s">
        <v>335</v>
      </c>
      <c r="P11" s="229" t="s">
        <v>335</v>
      </c>
      <c r="Q11" s="227" t="s">
        <v>335</v>
      </c>
      <c r="R11" s="226" t="s">
        <v>335</v>
      </c>
      <c r="S11" s="227">
        <v>685.0947832999999</v>
      </c>
      <c r="T11" s="226" t="s">
        <v>335</v>
      </c>
    </row>
    <row r="12" spans="1:20" ht="10.5" customHeight="1" x14ac:dyDescent="0.15">
      <c r="A12" s="78">
        <v>8</v>
      </c>
      <c r="B12" s="68" t="s">
        <v>66</v>
      </c>
      <c r="C12" s="229" t="s">
        <v>335</v>
      </c>
      <c r="D12" s="229" t="s">
        <v>335</v>
      </c>
      <c r="E12" s="229" t="s">
        <v>335</v>
      </c>
      <c r="F12" s="229" t="s">
        <v>335</v>
      </c>
      <c r="G12" s="229" t="s">
        <v>335</v>
      </c>
      <c r="H12" s="229" t="s">
        <v>335</v>
      </c>
      <c r="I12" s="229" t="s">
        <v>335</v>
      </c>
      <c r="J12" s="229" t="s">
        <v>335</v>
      </c>
      <c r="K12" s="229">
        <v>2231.2981514000003</v>
      </c>
      <c r="L12" s="229" t="s">
        <v>335</v>
      </c>
      <c r="M12" s="229" t="s">
        <v>335</v>
      </c>
      <c r="N12" s="229" t="s">
        <v>335</v>
      </c>
      <c r="O12" s="229" t="s">
        <v>335</v>
      </c>
      <c r="P12" s="229" t="s">
        <v>335</v>
      </c>
      <c r="Q12" s="227" t="s">
        <v>335</v>
      </c>
      <c r="R12" s="226" t="s">
        <v>335</v>
      </c>
      <c r="S12" s="227">
        <v>2231.2981514000003</v>
      </c>
      <c r="T12" s="226" t="s">
        <v>335</v>
      </c>
    </row>
    <row r="13" spans="1:20" ht="10.5" customHeight="1" x14ac:dyDescent="0.15">
      <c r="A13" s="78">
        <v>9</v>
      </c>
      <c r="B13" s="68" t="s">
        <v>98</v>
      </c>
      <c r="C13" s="229" t="s">
        <v>335</v>
      </c>
      <c r="D13" s="229" t="s">
        <v>335</v>
      </c>
      <c r="E13" s="229" t="s">
        <v>335</v>
      </c>
      <c r="F13" s="229" t="s">
        <v>335</v>
      </c>
      <c r="G13" s="229" t="s">
        <v>335</v>
      </c>
      <c r="H13" s="229">
        <v>28160.023300110002</v>
      </c>
      <c r="I13" s="229" t="s">
        <v>335</v>
      </c>
      <c r="J13" s="229" t="s">
        <v>335</v>
      </c>
      <c r="K13" s="229" t="s">
        <v>335</v>
      </c>
      <c r="L13" s="229">
        <v>4560.4608859199998</v>
      </c>
      <c r="M13" s="229" t="s">
        <v>335</v>
      </c>
      <c r="N13" s="229" t="s">
        <v>335</v>
      </c>
      <c r="O13" s="229" t="s">
        <v>335</v>
      </c>
      <c r="P13" s="229" t="s">
        <v>335</v>
      </c>
      <c r="Q13" s="227" t="s">
        <v>335</v>
      </c>
      <c r="R13" s="226" t="s">
        <v>335</v>
      </c>
      <c r="S13" s="227">
        <v>32720.48418603</v>
      </c>
      <c r="T13" s="226" t="s">
        <v>335</v>
      </c>
    </row>
    <row r="14" spans="1:20" ht="10.5" customHeight="1" x14ac:dyDescent="0.15">
      <c r="A14" s="78">
        <v>10</v>
      </c>
      <c r="B14" s="68" t="s">
        <v>64</v>
      </c>
      <c r="C14" s="229" t="s">
        <v>335</v>
      </c>
      <c r="D14" s="229" t="s">
        <v>335</v>
      </c>
      <c r="E14" s="229" t="s">
        <v>335</v>
      </c>
      <c r="F14" s="229" t="s">
        <v>335</v>
      </c>
      <c r="G14" s="229" t="s">
        <v>335</v>
      </c>
      <c r="H14" s="229" t="s">
        <v>335</v>
      </c>
      <c r="I14" s="229" t="s">
        <v>335</v>
      </c>
      <c r="J14" s="229" t="s">
        <v>335</v>
      </c>
      <c r="K14" s="229" t="s">
        <v>335</v>
      </c>
      <c r="L14" s="229">
        <v>153.72684799999999</v>
      </c>
      <c r="M14" s="229">
        <v>20.702591999999999</v>
      </c>
      <c r="N14" s="229" t="s">
        <v>335</v>
      </c>
      <c r="O14" s="229" t="s">
        <v>335</v>
      </c>
      <c r="P14" s="229" t="s">
        <v>335</v>
      </c>
      <c r="Q14" s="227" t="s">
        <v>335</v>
      </c>
      <c r="R14" s="226" t="s">
        <v>335</v>
      </c>
      <c r="S14" s="227">
        <v>174.42944</v>
      </c>
      <c r="T14" s="226" t="s">
        <v>335</v>
      </c>
    </row>
    <row r="15" spans="1:20" ht="10.5" customHeight="1" x14ac:dyDescent="0.15">
      <c r="A15" s="78">
        <v>12</v>
      </c>
      <c r="B15" s="68" t="s">
        <v>97</v>
      </c>
      <c r="C15" s="229" t="s">
        <v>335</v>
      </c>
      <c r="D15" s="229" t="s">
        <v>335</v>
      </c>
      <c r="E15" s="229" t="s">
        <v>335</v>
      </c>
      <c r="F15" s="229">
        <v>4342.6274940000003</v>
      </c>
      <c r="G15" s="229" t="s">
        <v>335</v>
      </c>
      <c r="H15" s="229" t="s">
        <v>335</v>
      </c>
      <c r="I15" s="229" t="s">
        <v>335</v>
      </c>
      <c r="J15" s="229" t="s">
        <v>335</v>
      </c>
      <c r="K15" s="229" t="s">
        <v>335</v>
      </c>
      <c r="L15" s="229" t="s">
        <v>335</v>
      </c>
      <c r="M15" s="229" t="s">
        <v>335</v>
      </c>
      <c r="N15" s="229" t="s">
        <v>335</v>
      </c>
      <c r="O15" s="229" t="s">
        <v>335</v>
      </c>
      <c r="P15" s="229" t="s">
        <v>335</v>
      </c>
      <c r="Q15" s="227" t="s">
        <v>335</v>
      </c>
      <c r="R15" s="226" t="s">
        <v>335</v>
      </c>
      <c r="S15" s="227">
        <v>4342.6274940000003</v>
      </c>
      <c r="T15" s="226">
        <v>132.864822</v>
      </c>
    </row>
    <row r="16" spans="1:20" ht="10.5" customHeight="1" x14ac:dyDescent="0.15">
      <c r="A16" s="78">
        <v>15</v>
      </c>
      <c r="B16" s="68" t="s">
        <v>65</v>
      </c>
      <c r="C16" s="229" t="s">
        <v>335</v>
      </c>
      <c r="D16" s="229" t="s">
        <v>335</v>
      </c>
      <c r="E16" s="229" t="s">
        <v>335</v>
      </c>
      <c r="F16" s="229" t="s">
        <v>335</v>
      </c>
      <c r="G16" s="229" t="s">
        <v>335</v>
      </c>
      <c r="H16" s="229" t="s">
        <v>335</v>
      </c>
      <c r="I16" s="229" t="s">
        <v>335</v>
      </c>
      <c r="J16" s="229" t="s">
        <v>335</v>
      </c>
      <c r="K16" s="229" t="s">
        <v>335</v>
      </c>
      <c r="L16" s="229">
        <v>225.01959446999999</v>
      </c>
      <c r="M16" s="229" t="s">
        <v>335</v>
      </c>
      <c r="N16" s="229">
        <v>174.98971061</v>
      </c>
      <c r="O16" s="229" t="s">
        <v>335</v>
      </c>
      <c r="P16" s="229" t="s">
        <v>335</v>
      </c>
      <c r="Q16" s="227" t="s">
        <v>335</v>
      </c>
      <c r="R16" s="226" t="s">
        <v>335</v>
      </c>
      <c r="S16" s="227">
        <v>400.00930508000005</v>
      </c>
      <c r="T16" s="226" t="s">
        <v>335</v>
      </c>
    </row>
    <row r="17" spans="1:20" ht="10.5" customHeight="1" x14ac:dyDescent="0.15">
      <c r="A17" s="78">
        <v>16</v>
      </c>
      <c r="B17" s="68" t="s">
        <v>63</v>
      </c>
      <c r="C17" s="229">
        <v>35.559940900000001</v>
      </c>
      <c r="D17" s="229" t="s">
        <v>335</v>
      </c>
      <c r="E17" s="229" t="s">
        <v>335</v>
      </c>
      <c r="F17" s="229" t="s">
        <v>335</v>
      </c>
      <c r="G17" s="229" t="s">
        <v>335</v>
      </c>
      <c r="H17" s="229" t="s">
        <v>335</v>
      </c>
      <c r="I17" s="229" t="s">
        <v>335</v>
      </c>
      <c r="J17" s="229" t="s">
        <v>335</v>
      </c>
      <c r="K17" s="229" t="s">
        <v>335</v>
      </c>
      <c r="L17" s="229">
        <v>295.60359989</v>
      </c>
      <c r="M17" s="229" t="s">
        <v>335</v>
      </c>
      <c r="N17" s="229">
        <v>5.0999999999999999E-7</v>
      </c>
      <c r="O17" s="229" t="s">
        <v>335</v>
      </c>
      <c r="P17" s="229" t="s">
        <v>335</v>
      </c>
      <c r="Q17" s="227" t="s">
        <v>335</v>
      </c>
      <c r="R17" s="226" t="s">
        <v>335</v>
      </c>
      <c r="S17" s="227">
        <v>331.16354129999996</v>
      </c>
      <c r="T17" s="226" t="s">
        <v>335</v>
      </c>
    </row>
    <row r="18" spans="1:20" ht="10.5" customHeight="1" x14ac:dyDescent="0.15">
      <c r="A18" s="96">
        <v>17</v>
      </c>
      <c r="B18" s="69" t="s">
        <v>55</v>
      </c>
      <c r="C18" s="231">
        <v>1534.0685429</v>
      </c>
      <c r="D18" s="231" t="s">
        <v>335</v>
      </c>
      <c r="E18" s="231" t="s">
        <v>335</v>
      </c>
      <c r="F18" s="231">
        <v>4342.6274940000003</v>
      </c>
      <c r="G18" s="231">
        <v>932.21427627000003</v>
      </c>
      <c r="H18" s="231">
        <v>28160.023300110002</v>
      </c>
      <c r="I18" s="231">
        <v>55.852971520000004</v>
      </c>
      <c r="J18" s="231" t="s">
        <v>335</v>
      </c>
      <c r="K18" s="231">
        <v>2231.2981514000003</v>
      </c>
      <c r="L18" s="231">
        <v>5934.9415445800005</v>
      </c>
      <c r="M18" s="231">
        <v>20.702591999999999</v>
      </c>
      <c r="N18" s="231">
        <v>174.98971112000001</v>
      </c>
      <c r="O18" s="231" t="s">
        <v>335</v>
      </c>
      <c r="P18" s="231" t="s">
        <v>335</v>
      </c>
      <c r="Q18" s="228" t="s">
        <v>335</v>
      </c>
      <c r="R18" s="228" t="s">
        <v>335</v>
      </c>
      <c r="S18" s="228">
        <v>43386.718583900001</v>
      </c>
      <c r="T18" s="228">
        <v>1050.485056790001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"/>
  <sheetViews>
    <sheetView workbookViewId="0">
      <selection activeCell="G3" sqref="G3"/>
    </sheetView>
  </sheetViews>
  <sheetFormatPr baseColWidth="10" defaultColWidth="12" defaultRowHeight="12" x14ac:dyDescent="0.2"/>
  <cols>
    <col min="1" max="1" width="8.6640625" style="293" bestFit="1" customWidth="1"/>
    <col min="2" max="2" width="74" style="293" customWidth="1"/>
    <col min="3" max="16384" width="12" style="293"/>
  </cols>
  <sheetData>
    <row r="1" spans="1:8" x14ac:dyDescent="0.2">
      <c r="A1" s="297" t="s">
        <v>818</v>
      </c>
      <c r="B1" s="297" t="s">
        <v>817</v>
      </c>
    </row>
    <row r="2" spans="1:8" x14ac:dyDescent="0.2">
      <c r="H2" s="155" t="s">
        <v>366</v>
      </c>
    </row>
    <row r="3" spans="1:8" x14ac:dyDescent="0.2">
      <c r="G3" s="420">
        <v>43646</v>
      </c>
      <c r="H3" s="155"/>
    </row>
    <row r="4" spans="1:8" x14ac:dyDescent="0.2">
      <c r="G4" s="332" t="s">
        <v>815</v>
      </c>
    </row>
    <row r="5" spans="1:8" ht="24.75" customHeight="1" x14ac:dyDescent="0.2">
      <c r="B5" s="519" t="s">
        <v>816</v>
      </c>
      <c r="C5" s="520"/>
      <c r="D5" s="520"/>
      <c r="E5" s="520"/>
      <c r="F5" s="521"/>
      <c r="G5" s="448">
        <v>175</v>
      </c>
    </row>
    <row r="6" spans="1:8" x14ac:dyDescent="0.2">
      <c r="B6" s="522" t="s">
        <v>11</v>
      </c>
      <c r="C6" s="523"/>
      <c r="D6" s="523"/>
      <c r="E6" s="523"/>
      <c r="F6" s="524"/>
      <c r="G6" s="448">
        <v>437.5</v>
      </c>
    </row>
  </sheetData>
  <mergeCells count="2">
    <mergeCell ref="B5:F5"/>
    <mergeCell ref="B6:F6"/>
  </mergeCells>
  <hyperlinks>
    <hyperlink ref="H2" location="Innhold!A1" display="Tilbake til  oversikt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9"/>
  <sheetViews>
    <sheetView workbookViewId="0">
      <selection activeCell="I3" sqref="I3"/>
    </sheetView>
  </sheetViews>
  <sheetFormatPr baseColWidth="10" defaultRowHeight="10.5" x14ac:dyDescent="0.15"/>
  <cols>
    <col min="1" max="1" width="5.6640625" style="109" bestFit="1" customWidth="1"/>
    <col min="2" max="2" width="53.83203125" style="109" customWidth="1"/>
    <col min="3" max="9" width="16.83203125" style="109" customWidth="1"/>
    <col min="10" max="16384" width="12" style="109"/>
  </cols>
  <sheetData>
    <row r="1" spans="1:9" x14ac:dyDescent="0.15">
      <c r="A1" s="118" t="s">
        <v>339</v>
      </c>
      <c r="B1" s="118" t="s">
        <v>387</v>
      </c>
      <c r="H1" s="155" t="s">
        <v>366</v>
      </c>
    </row>
    <row r="3" spans="1:9" x14ac:dyDescent="0.15">
      <c r="I3" s="441">
        <v>43646</v>
      </c>
    </row>
    <row r="4" spans="1:9" x14ac:dyDescent="0.15">
      <c r="A4" s="525"/>
      <c r="B4" s="526"/>
      <c r="C4" s="64" t="s">
        <v>0</v>
      </c>
      <c r="D4" s="64" t="s">
        <v>1</v>
      </c>
      <c r="E4" s="64" t="s">
        <v>2</v>
      </c>
      <c r="F4" s="64" t="s">
        <v>5</v>
      </c>
      <c r="G4" s="64" t="s">
        <v>6</v>
      </c>
      <c r="H4" s="64" t="s">
        <v>7</v>
      </c>
      <c r="I4" s="64" t="s">
        <v>8</v>
      </c>
    </row>
    <row r="5" spans="1:9" ht="31.5" x14ac:dyDescent="0.15">
      <c r="A5" s="527"/>
      <c r="B5" s="528"/>
      <c r="C5" s="112" t="s">
        <v>106</v>
      </c>
      <c r="D5" s="112" t="s">
        <v>92</v>
      </c>
      <c r="E5" s="112" t="s">
        <v>91</v>
      </c>
      <c r="F5" s="112" t="s">
        <v>9</v>
      </c>
      <c r="G5" s="112" t="s">
        <v>107</v>
      </c>
      <c r="H5" s="112" t="s">
        <v>108</v>
      </c>
      <c r="I5" s="112" t="s">
        <v>666</v>
      </c>
    </row>
    <row r="6" spans="1:9" x14ac:dyDescent="0.15">
      <c r="A6" s="64">
        <v>1</v>
      </c>
      <c r="B6" s="113" t="s">
        <v>109</v>
      </c>
      <c r="C6" s="114"/>
      <c r="D6" s="230">
        <v>127.59773800000001</v>
      </c>
      <c r="E6" s="230">
        <v>36.721798999999997</v>
      </c>
      <c r="F6" s="236" t="s">
        <v>335</v>
      </c>
      <c r="G6" s="236" t="s">
        <v>335</v>
      </c>
      <c r="H6" s="230">
        <v>164.319535</v>
      </c>
      <c r="I6" s="230">
        <v>44.609789599999999</v>
      </c>
    </row>
    <row r="7" spans="1:9" x14ac:dyDescent="0.15">
      <c r="A7" s="64">
        <v>2</v>
      </c>
      <c r="B7" s="68" t="s">
        <v>110</v>
      </c>
      <c r="C7" s="115"/>
      <c r="D7" s="237" t="s">
        <v>335</v>
      </c>
      <c r="E7" s="237" t="s">
        <v>335</v>
      </c>
      <c r="F7" s="236" t="s">
        <v>335</v>
      </c>
      <c r="G7" s="236" t="s">
        <v>335</v>
      </c>
      <c r="H7" s="238" t="s">
        <v>335</v>
      </c>
      <c r="I7" s="238" t="s">
        <v>335</v>
      </c>
    </row>
    <row r="8" spans="1:9" x14ac:dyDescent="0.15">
      <c r="A8" s="64">
        <v>3</v>
      </c>
      <c r="B8" s="68" t="s">
        <v>111</v>
      </c>
      <c r="C8" s="116"/>
      <c r="D8" s="238" t="s">
        <v>335</v>
      </c>
      <c r="E8" s="237" t="s">
        <v>335</v>
      </c>
      <c r="F8" s="237" t="s">
        <v>335</v>
      </c>
      <c r="G8" s="238" t="s">
        <v>335</v>
      </c>
      <c r="H8" s="238" t="s">
        <v>335</v>
      </c>
      <c r="I8" s="238" t="s">
        <v>335</v>
      </c>
    </row>
    <row r="9" spans="1:9" x14ac:dyDescent="0.15">
      <c r="A9" s="64">
        <v>4</v>
      </c>
      <c r="B9" s="68" t="s">
        <v>112</v>
      </c>
      <c r="C9" s="116"/>
      <c r="D9" s="237" t="s">
        <v>335</v>
      </c>
      <c r="E9" s="237" t="s">
        <v>335</v>
      </c>
      <c r="F9" s="238" t="s">
        <v>335</v>
      </c>
      <c r="G9" s="238" t="s">
        <v>335</v>
      </c>
      <c r="H9" s="238" t="s">
        <v>335</v>
      </c>
      <c r="I9" s="238" t="s">
        <v>335</v>
      </c>
    </row>
    <row r="10" spans="1:9" x14ac:dyDescent="0.15">
      <c r="A10" s="64">
        <v>5</v>
      </c>
      <c r="B10" s="68" t="s">
        <v>115</v>
      </c>
      <c r="C10" s="116"/>
      <c r="D10" s="237" t="s">
        <v>335</v>
      </c>
      <c r="E10" s="237" t="s">
        <v>335</v>
      </c>
      <c r="F10" s="238" t="s">
        <v>335</v>
      </c>
      <c r="G10" s="238" t="s">
        <v>335</v>
      </c>
      <c r="H10" s="238" t="s">
        <v>335</v>
      </c>
      <c r="I10" s="238" t="s">
        <v>335</v>
      </c>
    </row>
    <row r="11" spans="1:9" x14ac:dyDescent="0.15">
      <c r="A11" s="64">
        <v>6</v>
      </c>
      <c r="B11" s="68" t="s">
        <v>116</v>
      </c>
      <c r="C11" s="116"/>
      <c r="D11" s="237" t="s">
        <v>335</v>
      </c>
      <c r="E11" s="237" t="s">
        <v>335</v>
      </c>
      <c r="F11" s="238" t="s">
        <v>335</v>
      </c>
      <c r="G11" s="238" t="s">
        <v>335</v>
      </c>
      <c r="H11" s="238" t="s">
        <v>335</v>
      </c>
      <c r="I11" s="238" t="s">
        <v>335</v>
      </c>
    </row>
    <row r="12" spans="1:9" x14ac:dyDescent="0.15">
      <c r="A12" s="64">
        <v>7</v>
      </c>
      <c r="B12" s="68" t="s">
        <v>117</v>
      </c>
      <c r="C12" s="116"/>
      <c r="D12" s="237" t="s">
        <v>335</v>
      </c>
      <c r="E12" s="237" t="s">
        <v>335</v>
      </c>
      <c r="F12" s="238" t="s">
        <v>335</v>
      </c>
      <c r="G12" s="238" t="s">
        <v>335</v>
      </c>
      <c r="H12" s="238" t="s">
        <v>335</v>
      </c>
      <c r="I12" s="238" t="s">
        <v>335</v>
      </c>
    </row>
    <row r="13" spans="1:9" x14ac:dyDescent="0.15">
      <c r="A13" s="64">
        <v>8</v>
      </c>
      <c r="B13" s="68" t="s">
        <v>113</v>
      </c>
      <c r="C13" s="116"/>
      <c r="D13" s="237" t="s">
        <v>335</v>
      </c>
      <c r="E13" s="237" t="s">
        <v>335</v>
      </c>
      <c r="F13" s="237" t="s">
        <v>335</v>
      </c>
      <c r="G13" s="237" t="s">
        <v>335</v>
      </c>
      <c r="H13" s="238" t="s">
        <v>335</v>
      </c>
      <c r="I13" s="238" t="s">
        <v>335</v>
      </c>
    </row>
    <row r="14" spans="1:9" x14ac:dyDescent="0.15">
      <c r="A14" s="64">
        <v>9</v>
      </c>
      <c r="B14" s="68" t="s">
        <v>114</v>
      </c>
      <c r="C14" s="116"/>
      <c r="D14" s="237" t="s">
        <v>335</v>
      </c>
      <c r="E14" s="237" t="s">
        <v>335</v>
      </c>
      <c r="F14" s="237" t="s">
        <v>335</v>
      </c>
      <c r="G14" s="237" t="s">
        <v>335</v>
      </c>
      <c r="H14" s="238" t="s">
        <v>335</v>
      </c>
      <c r="I14" s="238" t="s">
        <v>335</v>
      </c>
    </row>
    <row r="15" spans="1:9" s="110" customFormat="1" x14ac:dyDescent="0.15">
      <c r="A15" s="64">
        <v>10</v>
      </c>
      <c r="B15" s="68" t="s">
        <v>10</v>
      </c>
      <c r="C15" s="114"/>
      <c r="D15" s="236" t="s">
        <v>335</v>
      </c>
      <c r="E15" s="236" t="s">
        <v>335</v>
      </c>
      <c r="F15" s="236" t="s">
        <v>335</v>
      </c>
      <c r="G15" s="236" t="s">
        <v>335</v>
      </c>
      <c r="H15" s="230" t="s">
        <v>335</v>
      </c>
      <c r="I15" s="230" t="s">
        <v>335</v>
      </c>
    </row>
    <row r="16" spans="1:9" s="110" customFormat="1" x14ac:dyDescent="0.15">
      <c r="A16" s="119">
        <v>11</v>
      </c>
      <c r="B16" s="69" t="s">
        <v>55</v>
      </c>
      <c r="C16" s="117"/>
      <c r="D16" s="239" t="s">
        <v>335</v>
      </c>
      <c r="E16" s="239" t="s">
        <v>335</v>
      </c>
      <c r="F16" s="239" t="s">
        <v>335</v>
      </c>
      <c r="G16" s="239" t="s">
        <v>335</v>
      </c>
      <c r="H16" s="239" t="s">
        <v>335</v>
      </c>
      <c r="I16" s="232">
        <v>44.609789599999999</v>
      </c>
    </row>
    <row r="19" spans="3:9" x14ac:dyDescent="0.15">
      <c r="C19" s="111"/>
      <c r="D19" s="111"/>
      <c r="E19" s="111"/>
      <c r="F19" s="111"/>
      <c r="G19" s="111"/>
      <c r="H19" s="111"/>
      <c r="I19" s="111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1"/>
  <sheetViews>
    <sheetView workbookViewId="0">
      <selection activeCell="D1" sqref="D1"/>
    </sheetView>
  </sheetViews>
  <sheetFormatPr baseColWidth="10" defaultRowHeight="10.5" x14ac:dyDescent="0.15"/>
  <cols>
    <col min="1" max="1" width="5.33203125" style="109" bestFit="1" customWidth="1"/>
    <col min="2" max="2" width="55.83203125" style="109" bestFit="1" customWidth="1"/>
    <col min="3" max="4" width="17" style="109" customWidth="1"/>
    <col min="5" max="16384" width="12" style="109"/>
  </cols>
  <sheetData>
    <row r="1" spans="1:8" x14ac:dyDescent="0.15">
      <c r="A1" s="118" t="s">
        <v>340</v>
      </c>
      <c r="B1" s="118" t="s">
        <v>388</v>
      </c>
      <c r="D1" s="441">
        <v>43646</v>
      </c>
    </row>
    <row r="2" spans="1:8" x14ac:dyDescent="0.15">
      <c r="H2" s="155" t="s">
        <v>366</v>
      </c>
    </row>
    <row r="4" spans="1:8" x14ac:dyDescent="0.15">
      <c r="A4" s="525"/>
      <c r="B4" s="526"/>
      <c r="C4" s="64" t="s">
        <v>0</v>
      </c>
      <c r="D4" s="64" t="s">
        <v>1</v>
      </c>
    </row>
    <row r="5" spans="1:8" ht="21" x14ac:dyDescent="0.15">
      <c r="A5" s="527"/>
      <c r="B5" s="528"/>
      <c r="C5" s="112" t="s">
        <v>123</v>
      </c>
      <c r="D5" s="112" t="s">
        <v>93</v>
      </c>
    </row>
    <row r="6" spans="1:8" ht="10.5" customHeight="1" x14ac:dyDescent="0.15">
      <c r="A6" s="64">
        <v>1</v>
      </c>
      <c r="B6" s="113" t="s">
        <v>118</v>
      </c>
      <c r="C6" s="72"/>
      <c r="D6" s="72"/>
    </row>
    <row r="7" spans="1:8" ht="10.5" customHeight="1" x14ac:dyDescent="0.15">
      <c r="A7" s="64">
        <v>2</v>
      </c>
      <c r="B7" s="68" t="s">
        <v>119</v>
      </c>
      <c r="C7" s="114"/>
      <c r="D7" s="72"/>
    </row>
    <row r="8" spans="1:8" ht="10.5" customHeight="1" x14ac:dyDescent="0.15">
      <c r="A8" s="64">
        <v>3</v>
      </c>
      <c r="B8" s="68" t="s">
        <v>120</v>
      </c>
      <c r="C8" s="114"/>
      <c r="D8" s="72"/>
    </row>
    <row r="9" spans="1:8" ht="10.5" customHeight="1" x14ac:dyDescent="0.15">
      <c r="A9" s="64">
        <v>4</v>
      </c>
      <c r="B9" s="68" t="s">
        <v>122</v>
      </c>
      <c r="C9" s="230">
        <v>164.319535</v>
      </c>
      <c r="D9" s="230">
        <v>65.465305770000001</v>
      </c>
    </row>
    <row r="10" spans="1:8" ht="10.5" customHeight="1" x14ac:dyDescent="0.15">
      <c r="A10" s="64" t="s">
        <v>121</v>
      </c>
      <c r="B10" s="68" t="s">
        <v>389</v>
      </c>
      <c r="C10" s="230" t="s">
        <v>335</v>
      </c>
      <c r="D10" s="230" t="s">
        <v>335</v>
      </c>
    </row>
    <row r="11" spans="1:8" ht="10.5" customHeight="1" x14ac:dyDescent="0.15">
      <c r="A11" s="119">
        <v>5</v>
      </c>
      <c r="B11" s="69" t="s">
        <v>55</v>
      </c>
      <c r="C11" s="232">
        <v>164.319535</v>
      </c>
      <c r="D11" s="232">
        <v>65.465305770000001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5"/>
  <sheetViews>
    <sheetView workbookViewId="0">
      <selection activeCell="E1" sqref="E1"/>
    </sheetView>
  </sheetViews>
  <sheetFormatPr baseColWidth="10" defaultRowHeight="10.5" x14ac:dyDescent="0.15"/>
  <cols>
    <col min="1" max="1" width="8.5" style="109" bestFit="1" customWidth="1"/>
    <col min="2" max="2" width="51.1640625" style="109" customWidth="1"/>
    <col min="3" max="12" width="14.5" style="109" customWidth="1"/>
    <col min="13" max="16384" width="12" style="109"/>
  </cols>
  <sheetData>
    <row r="1" spans="1:12" x14ac:dyDescent="0.15">
      <c r="A1" s="118" t="s">
        <v>819</v>
      </c>
      <c r="B1" s="118" t="s">
        <v>390</v>
      </c>
      <c r="E1" s="441">
        <v>43646</v>
      </c>
    </row>
    <row r="2" spans="1:12" x14ac:dyDescent="0.15">
      <c r="H2" s="155" t="s">
        <v>366</v>
      </c>
    </row>
    <row r="3" spans="1:12" x14ac:dyDescent="0.15">
      <c r="B3" s="120"/>
    </row>
    <row r="4" spans="1:12" ht="15.75" customHeight="1" x14ac:dyDescent="0.15">
      <c r="A4" s="122"/>
      <c r="B4" s="529" t="s">
        <v>94</v>
      </c>
      <c r="C4" s="529" t="s">
        <v>61</v>
      </c>
      <c r="D4" s="529"/>
      <c r="E4" s="529"/>
      <c r="F4" s="529"/>
      <c r="G4" s="529"/>
      <c r="H4" s="529"/>
      <c r="I4" s="529"/>
      <c r="J4" s="529"/>
      <c r="K4" s="530" t="s">
        <v>126</v>
      </c>
      <c r="L4" s="530" t="s">
        <v>125</v>
      </c>
    </row>
    <row r="5" spans="1:12" ht="18" customHeight="1" x14ac:dyDescent="0.15">
      <c r="A5" s="123"/>
      <c r="B5" s="529"/>
      <c r="C5" s="121">
        <v>0</v>
      </c>
      <c r="D5" s="121">
        <v>0.1</v>
      </c>
      <c r="E5" s="121">
        <v>0.2</v>
      </c>
      <c r="F5" s="121">
        <v>0.5</v>
      </c>
      <c r="G5" s="121">
        <v>0.75</v>
      </c>
      <c r="H5" s="121">
        <v>1</v>
      </c>
      <c r="I5" s="121">
        <v>1.5</v>
      </c>
      <c r="J5" s="121" t="s">
        <v>62</v>
      </c>
      <c r="K5" s="530"/>
      <c r="L5" s="530"/>
    </row>
    <row r="6" spans="1:12" x14ac:dyDescent="0.15">
      <c r="A6" s="124">
        <v>1</v>
      </c>
      <c r="B6" s="87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0"/>
    </row>
    <row r="7" spans="1:12" x14ac:dyDescent="0.15">
      <c r="A7" s="124">
        <v>2</v>
      </c>
      <c r="B7" s="87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0"/>
    </row>
    <row r="8" spans="1:12" x14ac:dyDescent="0.15">
      <c r="A8" s="124">
        <v>3</v>
      </c>
      <c r="B8" s="87" t="s">
        <v>96</v>
      </c>
      <c r="C8" s="101"/>
      <c r="D8" s="101"/>
      <c r="E8" s="101"/>
      <c r="F8" s="101"/>
      <c r="G8" s="101"/>
      <c r="H8" s="101"/>
      <c r="I8" s="101"/>
      <c r="J8" s="101"/>
      <c r="K8" s="101"/>
      <c r="L8" s="100"/>
    </row>
    <row r="9" spans="1:12" x14ac:dyDescent="0.15">
      <c r="A9" s="124">
        <v>4</v>
      </c>
      <c r="B9" s="87" t="s">
        <v>70</v>
      </c>
      <c r="C9" s="101"/>
      <c r="D9" s="101"/>
      <c r="E9" s="101"/>
      <c r="F9" s="101"/>
      <c r="G9" s="101"/>
      <c r="H9" s="101"/>
      <c r="I9" s="101"/>
      <c r="J9" s="101"/>
      <c r="K9" s="101"/>
      <c r="L9" s="100"/>
    </row>
    <row r="10" spans="1:12" x14ac:dyDescent="0.15">
      <c r="A10" s="124">
        <v>6</v>
      </c>
      <c r="B10" s="87" t="s">
        <v>68</v>
      </c>
      <c r="C10" s="101"/>
      <c r="D10" s="101"/>
      <c r="E10" s="234">
        <v>125.16659300000001</v>
      </c>
      <c r="F10" s="234">
        <v>39.152942000000003</v>
      </c>
      <c r="G10" s="234" t="s">
        <v>335</v>
      </c>
      <c r="H10" s="234" t="s">
        <v>335</v>
      </c>
      <c r="I10" s="234" t="s">
        <v>335</v>
      </c>
      <c r="J10" s="234" t="s">
        <v>335</v>
      </c>
      <c r="K10" s="234">
        <v>164.319535</v>
      </c>
      <c r="L10" s="100"/>
    </row>
    <row r="11" spans="1:12" x14ac:dyDescent="0.15">
      <c r="A11" s="124">
        <v>7</v>
      </c>
      <c r="B11" s="87" t="s">
        <v>67</v>
      </c>
      <c r="C11" s="101"/>
      <c r="D11" s="101"/>
      <c r="E11" s="234" t="s">
        <v>335</v>
      </c>
      <c r="F11" s="234" t="s">
        <v>335</v>
      </c>
      <c r="G11" s="234" t="s">
        <v>335</v>
      </c>
      <c r="H11" s="234" t="s">
        <v>335</v>
      </c>
      <c r="I11" s="234" t="s">
        <v>335</v>
      </c>
      <c r="J11" s="234" t="s">
        <v>335</v>
      </c>
      <c r="K11" s="234" t="s">
        <v>335</v>
      </c>
      <c r="L11" s="100"/>
    </row>
    <row r="12" spans="1:12" x14ac:dyDescent="0.15">
      <c r="A12" s="124">
        <v>8</v>
      </c>
      <c r="B12" s="87" t="s">
        <v>66</v>
      </c>
      <c r="C12" s="101"/>
      <c r="D12" s="101"/>
      <c r="E12" s="234" t="s">
        <v>335</v>
      </c>
      <c r="F12" s="234" t="s">
        <v>335</v>
      </c>
      <c r="G12" s="234" t="s">
        <v>335</v>
      </c>
      <c r="H12" s="234" t="s">
        <v>335</v>
      </c>
      <c r="I12" s="234" t="s">
        <v>335</v>
      </c>
      <c r="J12" s="234" t="s">
        <v>335</v>
      </c>
      <c r="K12" s="234" t="s">
        <v>335</v>
      </c>
      <c r="L12" s="100"/>
    </row>
    <row r="13" spans="1:12" x14ac:dyDescent="0.15">
      <c r="A13" s="124">
        <v>9</v>
      </c>
      <c r="B13" s="87" t="s">
        <v>124</v>
      </c>
      <c r="C13" s="101"/>
      <c r="D13" s="101"/>
      <c r="E13" s="234" t="s">
        <v>335</v>
      </c>
      <c r="F13" s="234" t="s">
        <v>335</v>
      </c>
      <c r="G13" s="234" t="s">
        <v>335</v>
      </c>
      <c r="H13" s="234" t="s">
        <v>335</v>
      </c>
      <c r="I13" s="234" t="s">
        <v>335</v>
      </c>
      <c r="J13" s="234" t="s">
        <v>335</v>
      </c>
      <c r="K13" s="234" t="s">
        <v>335</v>
      </c>
      <c r="L13" s="100"/>
    </row>
    <row r="14" spans="1:12" x14ac:dyDescent="0.15">
      <c r="A14" s="124">
        <v>10</v>
      </c>
      <c r="B14" s="87" t="s">
        <v>63</v>
      </c>
      <c r="C14" s="101"/>
      <c r="D14" s="101"/>
      <c r="E14" s="234" t="s">
        <v>335</v>
      </c>
      <c r="F14" s="234" t="s">
        <v>335</v>
      </c>
      <c r="G14" s="234" t="s">
        <v>335</v>
      </c>
      <c r="H14" s="234" t="s">
        <v>335</v>
      </c>
      <c r="I14" s="234" t="s">
        <v>335</v>
      </c>
      <c r="J14" s="234" t="s">
        <v>335</v>
      </c>
      <c r="K14" s="234" t="s">
        <v>335</v>
      </c>
      <c r="L14" s="100"/>
    </row>
    <row r="15" spans="1:12" x14ac:dyDescent="0.15">
      <c r="A15" s="125">
        <v>11</v>
      </c>
      <c r="B15" s="89" t="s">
        <v>55</v>
      </c>
      <c r="C15" s="102"/>
      <c r="D15" s="102"/>
      <c r="E15" s="235">
        <v>125.16659300000001</v>
      </c>
      <c r="F15" s="235">
        <v>39.152942000000003</v>
      </c>
      <c r="G15" s="235" t="s">
        <v>335</v>
      </c>
      <c r="H15" s="235" t="s">
        <v>335</v>
      </c>
      <c r="I15" s="235" t="s">
        <v>335</v>
      </c>
      <c r="J15" s="235" t="s">
        <v>335</v>
      </c>
      <c r="K15" s="235">
        <v>164.319535</v>
      </c>
      <c r="L15" s="102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0"/>
  <sheetViews>
    <sheetView workbookViewId="0">
      <selection activeCell="G1" sqref="G1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398</v>
      </c>
      <c r="B1" s="19" t="s">
        <v>392</v>
      </c>
      <c r="G1" s="161">
        <v>43646</v>
      </c>
    </row>
    <row r="2" spans="1:8" x14ac:dyDescent="0.15">
      <c r="H2" s="155" t="s">
        <v>366</v>
      </c>
    </row>
    <row r="3" spans="1:8" x14ac:dyDescent="0.15">
      <c r="A3" s="128"/>
      <c r="B3" s="129"/>
      <c r="C3" s="126" t="s">
        <v>0</v>
      </c>
      <c r="D3" s="126" t="s">
        <v>1</v>
      </c>
      <c r="E3" s="126" t="s">
        <v>2</v>
      </c>
      <c r="F3" s="126" t="s">
        <v>5</v>
      </c>
      <c r="G3" s="126" t="s">
        <v>6</v>
      </c>
    </row>
    <row r="4" spans="1:8" ht="33.75" customHeight="1" x14ac:dyDescent="0.15">
      <c r="A4" s="130"/>
      <c r="B4" s="131"/>
      <c r="C4" s="127" t="s">
        <v>696</v>
      </c>
      <c r="D4" s="127" t="s">
        <v>687</v>
      </c>
      <c r="E4" s="127" t="s">
        <v>688</v>
      </c>
      <c r="F4" s="127" t="s">
        <v>689</v>
      </c>
      <c r="G4" s="127" t="s">
        <v>690</v>
      </c>
    </row>
    <row r="5" spans="1:8" x14ac:dyDescent="0.15">
      <c r="A5" s="132">
        <v>1</v>
      </c>
      <c r="B5" s="126" t="s">
        <v>682</v>
      </c>
      <c r="C5" s="133">
        <v>211.9</v>
      </c>
      <c r="D5" s="133">
        <v>6.6</v>
      </c>
      <c r="E5" s="133">
        <v>205.9</v>
      </c>
      <c r="F5" s="133">
        <v>139.1</v>
      </c>
      <c r="G5" s="133">
        <v>66.8</v>
      </c>
    </row>
    <row r="6" spans="1:8" x14ac:dyDescent="0.15">
      <c r="A6" s="132">
        <v>2</v>
      </c>
      <c r="B6" s="126" t="s">
        <v>259</v>
      </c>
      <c r="C6" s="133"/>
      <c r="D6" s="133"/>
      <c r="E6" s="133"/>
      <c r="F6" s="133"/>
      <c r="G6" s="133"/>
    </row>
    <row r="7" spans="1:8" x14ac:dyDescent="0.15">
      <c r="A7" s="132">
        <v>3</v>
      </c>
      <c r="B7" s="126" t="s">
        <v>683</v>
      </c>
      <c r="C7" s="133"/>
      <c r="D7" s="133"/>
      <c r="E7" s="133"/>
      <c r="F7" s="133"/>
      <c r="G7" s="133"/>
    </row>
    <row r="8" spans="1:8" x14ac:dyDescent="0.15">
      <c r="A8" s="143">
        <v>4</v>
      </c>
      <c r="B8" s="134" t="s">
        <v>175</v>
      </c>
      <c r="C8" s="168">
        <v>175.6</v>
      </c>
      <c r="D8" s="168">
        <v>17.100000000000001</v>
      </c>
      <c r="E8" s="168">
        <v>158.5</v>
      </c>
      <c r="F8" s="168">
        <v>101.8</v>
      </c>
      <c r="G8" s="168">
        <v>56.7</v>
      </c>
    </row>
    <row r="9" spans="1:8" s="128" customFormat="1" x14ac:dyDescent="0.15">
      <c r="A9" s="157"/>
      <c r="C9" s="158"/>
      <c r="D9" s="158"/>
      <c r="E9" s="158"/>
      <c r="F9" s="158"/>
      <c r="G9" s="158"/>
    </row>
    <row r="10" spans="1:8" s="128" customFormat="1" x14ac:dyDescent="0.15">
      <c r="A10" s="157"/>
      <c r="C10" s="158"/>
      <c r="D10" s="158"/>
      <c r="E10" s="158"/>
      <c r="F10" s="158"/>
      <c r="G10" s="158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6"/>
  <sheetViews>
    <sheetView workbookViewId="0">
      <selection activeCell="I2" sqref="I2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397</v>
      </c>
      <c r="B1" s="19" t="s">
        <v>392</v>
      </c>
      <c r="H1" s="161">
        <v>43646</v>
      </c>
    </row>
    <row r="2" spans="1:9" x14ac:dyDescent="0.15">
      <c r="I2" s="155" t="s">
        <v>366</v>
      </c>
    </row>
    <row r="3" spans="1:9" x14ac:dyDescent="0.15">
      <c r="C3" s="159" t="s">
        <v>0</v>
      </c>
      <c r="D3" s="159" t="s">
        <v>1</v>
      </c>
      <c r="E3" s="159" t="s">
        <v>2</v>
      </c>
      <c r="F3" s="159" t="s">
        <v>5</v>
      </c>
      <c r="G3" s="159" t="s">
        <v>6</v>
      </c>
      <c r="H3" s="159" t="s">
        <v>7</v>
      </c>
    </row>
    <row r="4" spans="1:9" x14ac:dyDescent="0.15">
      <c r="C4" s="531" t="s">
        <v>684</v>
      </c>
      <c r="D4" s="531"/>
      <c r="E4" s="531"/>
      <c r="F4" s="531"/>
      <c r="G4" s="531" t="s">
        <v>685</v>
      </c>
      <c r="H4" s="531"/>
    </row>
    <row r="5" spans="1:9" x14ac:dyDescent="0.15">
      <c r="C5" s="531" t="s">
        <v>402</v>
      </c>
      <c r="D5" s="531"/>
      <c r="E5" s="531" t="s">
        <v>686</v>
      </c>
      <c r="F5" s="531"/>
      <c r="G5" s="495" t="s">
        <v>402</v>
      </c>
      <c r="H5" s="495" t="s">
        <v>686</v>
      </c>
    </row>
    <row r="6" spans="1:9" x14ac:dyDescent="0.15">
      <c r="C6" s="159" t="s">
        <v>403</v>
      </c>
      <c r="D6" s="159" t="s">
        <v>404</v>
      </c>
      <c r="E6" s="209" t="s">
        <v>403</v>
      </c>
      <c r="F6" s="209" t="s">
        <v>404</v>
      </c>
      <c r="G6" s="495"/>
      <c r="H6" s="495"/>
    </row>
    <row r="7" spans="1:9" x14ac:dyDescent="0.15">
      <c r="C7" s="159"/>
      <c r="D7" s="159"/>
      <c r="E7" s="159"/>
      <c r="F7" s="159"/>
      <c r="G7" s="80"/>
      <c r="H7" s="80"/>
    </row>
    <row r="8" spans="1:9" ht="12" x14ac:dyDescent="0.2">
      <c r="B8" s="188" t="s">
        <v>405</v>
      </c>
      <c r="C8" s="126"/>
      <c r="D8" s="133">
        <v>139</v>
      </c>
      <c r="E8" s="126"/>
      <c r="F8" s="126"/>
      <c r="G8" s="126"/>
      <c r="H8" s="126"/>
    </row>
    <row r="9" spans="1:9" ht="12" x14ac:dyDescent="0.2">
      <c r="B9" s="188" t="s">
        <v>406</v>
      </c>
      <c r="C9" s="126"/>
      <c r="D9" s="126"/>
      <c r="E9" s="126"/>
      <c r="F9" s="126"/>
      <c r="G9" s="126"/>
      <c r="H9" s="126"/>
    </row>
    <row r="10" spans="1:9" ht="12" x14ac:dyDescent="0.2">
      <c r="B10" s="188" t="s">
        <v>407</v>
      </c>
      <c r="C10" s="126"/>
      <c r="D10" s="126"/>
      <c r="E10" s="126"/>
      <c r="F10" s="126"/>
      <c r="G10" s="126"/>
      <c r="H10" s="126"/>
    </row>
    <row r="11" spans="1:9" ht="12" x14ac:dyDescent="0.2">
      <c r="B11" s="188" t="s">
        <v>408</v>
      </c>
      <c r="C11" s="126"/>
      <c r="D11" s="126"/>
      <c r="E11" s="126"/>
      <c r="F11" s="126"/>
      <c r="G11" s="126"/>
      <c r="H11" s="126"/>
    </row>
    <row r="12" spans="1:9" ht="12" x14ac:dyDescent="0.2">
      <c r="B12" s="188" t="s">
        <v>409</v>
      </c>
      <c r="C12" s="126"/>
      <c r="D12" s="126"/>
      <c r="E12" s="126"/>
      <c r="F12" s="126"/>
      <c r="G12" s="126"/>
      <c r="H12" s="126"/>
    </row>
    <row r="13" spans="1:9" ht="12" x14ac:dyDescent="0.2">
      <c r="B13" s="188" t="s">
        <v>410</v>
      </c>
      <c r="C13" s="126"/>
      <c r="D13" s="126"/>
      <c r="E13" s="126"/>
      <c r="F13" s="126"/>
      <c r="G13" s="126"/>
      <c r="H13" s="126"/>
    </row>
    <row r="14" spans="1:9" ht="12" x14ac:dyDescent="0.2">
      <c r="B14" s="188" t="s">
        <v>411</v>
      </c>
      <c r="C14" s="126"/>
      <c r="D14" s="126"/>
      <c r="E14" s="126"/>
      <c r="F14" s="126"/>
      <c r="G14" s="126"/>
      <c r="H14" s="126"/>
    </row>
    <row r="15" spans="1:9" ht="12" x14ac:dyDescent="0.2">
      <c r="B15" s="188" t="s">
        <v>412</v>
      </c>
      <c r="C15" s="126"/>
      <c r="D15" s="126"/>
      <c r="E15" s="126"/>
      <c r="F15" s="126"/>
      <c r="G15" s="126"/>
      <c r="H15" s="126"/>
    </row>
    <row r="16" spans="1:9" x14ac:dyDescent="0.15">
      <c r="B16" s="126" t="s">
        <v>399</v>
      </c>
      <c r="C16" s="126"/>
      <c r="D16" s="126"/>
      <c r="E16" s="126"/>
      <c r="F16" s="126"/>
      <c r="G16" s="126"/>
      <c r="H16" s="126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7"/>
  <sheetViews>
    <sheetView workbookViewId="0">
      <selection activeCell="E1" sqref="E1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341</v>
      </c>
      <c r="B1" s="19" t="s">
        <v>393</v>
      </c>
      <c r="E1" s="161">
        <v>43646</v>
      </c>
    </row>
    <row r="2" spans="1:6" x14ac:dyDescent="0.15">
      <c r="F2" s="155" t="s">
        <v>366</v>
      </c>
    </row>
    <row r="3" spans="1:6" x14ac:dyDescent="0.15">
      <c r="B3" s="129"/>
      <c r="C3" s="132" t="s">
        <v>0</v>
      </c>
      <c r="D3" s="132" t="s">
        <v>1</v>
      </c>
      <c r="E3" s="132" t="s">
        <v>2</v>
      </c>
    </row>
    <row r="4" spans="1:6" x14ac:dyDescent="0.15">
      <c r="B4" s="129"/>
      <c r="C4" s="532" t="s">
        <v>260</v>
      </c>
      <c r="D4" s="532"/>
      <c r="E4" s="532" t="s">
        <v>261</v>
      </c>
    </row>
    <row r="5" spans="1:6" x14ac:dyDescent="0.15">
      <c r="B5" s="131"/>
      <c r="C5" s="132" t="s">
        <v>262</v>
      </c>
      <c r="D5" s="132" t="s">
        <v>263</v>
      </c>
      <c r="E5" s="532"/>
    </row>
    <row r="6" spans="1:6" x14ac:dyDescent="0.15">
      <c r="A6" s="132">
        <v>1</v>
      </c>
      <c r="B6" s="134" t="s">
        <v>264</v>
      </c>
      <c r="C6" s="22"/>
      <c r="D6" s="22"/>
      <c r="E6" s="22"/>
    </row>
    <row r="7" spans="1:6" x14ac:dyDescent="0.15">
      <c r="A7" s="132">
        <v>2</v>
      </c>
      <c r="B7" s="135" t="s">
        <v>265</v>
      </c>
      <c r="C7" s="22"/>
      <c r="D7" s="22"/>
      <c r="E7" s="22"/>
    </row>
    <row r="8" spans="1:6" x14ac:dyDescent="0.15">
      <c r="A8" s="132">
        <v>3</v>
      </c>
      <c r="B8" s="135" t="s">
        <v>266</v>
      </c>
      <c r="C8" s="22"/>
      <c r="D8" s="22"/>
      <c r="E8" s="22"/>
    </row>
    <row r="9" spans="1:6" x14ac:dyDescent="0.15">
      <c r="A9" s="132">
        <v>4</v>
      </c>
      <c r="B9" s="135" t="s">
        <v>267</v>
      </c>
      <c r="C9" s="22"/>
      <c r="D9" s="22"/>
      <c r="E9" s="22"/>
    </row>
    <row r="10" spans="1:6" x14ac:dyDescent="0.15">
      <c r="A10" s="132">
        <v>5</v>
      </c>
      <c r="B10" s="135" t="s">
        <v>268</v>
      </c>
      <c r="C10" s="22"/>
      <c r="D10" s="22"/>
      <c r="E10" s="22"/>
    </row>
    <row r="11" spans="1:6" x14ac:dyDescent="0.15">
      <c r="A11" s="132">
        <v>6</v>
      </c>
      <c r="B11" s="135" t="s">
        <v>269</v>
      </c>
      <c r="C11" s="22"/>
      <c r="D11" s="22"/>
      <c r="E11" s="22"/>
    </row>
    <row r="12" spans="1:6" x14ac:dyDescent="0.15">
      <c r="A12" s="132">
        <v>7</v>
      </c>
      <c r="B12" s="136" t="s">
        <v>270</v>
      </c>
      <c r="C12" s="22"/>
      <c r="D12" s="22"/>
      <c r="E12" s="22"/>
    </row>
    <row r="13" spans="1:6" x14ac:dyDescent="0.15">
      <c r="A13" s="132">
        <v>8</v>
      </c>
      <c r="B13" s="136" t="s">
        <v>271</v>
      </c>
      <c r="C13" s="22"/>
      <c r="D13" s="22"/>
      <c r="E13" s="22"/>
    </row>
    <row r="14" spans="1:6" x14ac:dyDescent="0.15">
      <c r="A14" s="132">
        <v>9</v>
      </c>
      <c r="B14" s="137" t="s">
        <v>272</v>
      </c>
      <c r="C14" s="22"/>
      <c r="D14" s="22"/>
      <c r="E14" s="22"/>
    </row>
    <row r="15" spans="1:6" x14ac:dyDescent="0.15">
      <c r="A15" s="132">
        <v>10</v>
      </c>
      <c r="B15" s="137" t="s">
        <v>273</v>
      </c>
      <c r="C15" s="22"/>
      <c r="D15" s="22"/>
      <c r="E15" s="22"/>
    </row>
    <row r="17" spans="2:2" x14ac:dyDescent="0.15">
      <c r="B17" s="12" t="s">
        <v>274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50"/>
  <sheetViews>
    <sheetView workbookViewId="0">
      <selection activeCell="D1" sqref="D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342</v>
      </c>
      <c r="B1" s="19" t="s">
        <v>394</v>
      </c>
      <c r="D1" s="161">
        <v>43646</v>
      </c>
    </row>
    <row r="2" spans="1:5" x14ac:dyDescent="0.15">
      <c r="A2" s="19"/>
      <c r="E2" s="155" t="s">
        <v>366</v>
      </c>
    </row>
    <row r="3" spans="1:5" x14ac:dyDescent="0.15">
      <c r="A3" s="128"/>
      <c r="B3" s="129"/>
      <c r="C3" s="132" t="s">
        <v>0</v>
      </c>
      <c r="D3" s="132" t="s">
        <v>1</v>
      </c>
    </row>
    <row r="4" spans="1:5" x14ac:dyDescent="0.15">
      <c r="A4" s="130"/>
      <c r="B4" s="131"/>
      <c r="C4" s="132" t="s">
        <v>275</v>
      </c>
      <c r="D4" s="132" t="s">
        <v>276</v>
      </c>
    </row>
    <row r="5" spans="1:5" x14ac:dyDescent="0.15">
      <c r="A5" s="132">
        <v>1</v>
      </c>
      <c r="B5" s="126" t="s">
        <v>350</v>
      </c>
      <c r="C5" s="138"/>
      <c r="D5" s="126"/>
    </row>
    <row r="6" spans="1:5" x14ac:dyDescent="0.15">
      <c r="A6" s="132">
        <v>2</v>
      </c>
      <c r="B6" s="126" t="s">
        <v>352</v>
      </c>
      <c r="C6" s="126"/>
      <c r="D6" s="126"/>
    </row>
    <row r="7" spans="1:5" x14ac:dyDescent="0.15">
      <c r="A7" s="132">
        <v>3</v>
      </c>
      <c r="B7" s="126" t="s">
        <v>344</v>
      </c>
      <c r="C7" s="126"/>
      <c r="D7" s="126"/>
    </row>
    <row r="8" spans="1:5" x14ac:dyDescent="0.15">
      <c r="A8" s="132">
        <v>4</v>
      </c>
      <c r="B8" s="126" t="s">
        <v>343</v>
      </c>
      <c r="C8" s="126"/>
      <c r="D8" s="126"/>
    </row>
    <row r="9" spans="1:5" x14ac:dyDescent="0.15">
      <c r="A9" s="132">
        <v>5</v>
      </c>
      <c r="B9" s="126" t="s">
        <v>415</v>
      </c>
      <c r="C9" s="126"/>
      <c r="D9" s="126"/>
    </row>
    <row r="10" spans="1:5" x14ac:dyDescent="0.15">
      <c r="A10" s="132">
        <v>6</v>
      </c>
      <c r="B10" s="126" t="s">
        <v>416</v>
      </c>
      <c r="C10" s="126"/>
      <c r="D10" s="126"/>
    </row>
    <row r="11" spans="1:5" x14ac:dyDescent="0.15">
      <c r="A11" s="132">
        <v>7</v>
      </c>
      <c r="B11" s="126" t="s">
        <v>345</v>
      </c>
      <c r="C11" s="126"/>
      <c r="D11" s="138"/>
    </row>
    <row r="12" spans="1:5" x14ac:dyDescent="0.15">
      <c r="A12" s="132">
        <v>8</v>
      </c>
      <c r="B12" s="126" t="s">
        <v>346</v>
      </c>
      <c r="C12" s="126"/>
      <c r="D12" s="126"/>
    </row>
    <row r="13" spans="1:5" x14ac:dyDescent="0.15">
      <c r="A13" s="132">
        <v>9</v>
      </c>
      <c r="B13" s="126" t="s">
        <v>347</v>
      </c>
      <c r="C13" s="126"/>
      <c r="D13" s="126"/>
    </row>
    <row r="14" spans="1:5" x14ac:dyDescent="0.15">
      <c r="A14" s="132">
        <v>10</v>
      </c>
      <c r="B14" s="126" t="s">
        <v>348</v>
      </c>
      <c r="C14" s="138"/>
      <c r="D14" s="126"/>
    </row>
    <row r="15" spans="1:5" x14ac:dyDescent="0.15">
      <c r="A15" s="132">
        <v>11</v>
      </c>
      <c r="B15" s="126" t="s">
        <v>349</v>
      </c>
      <c r="C15" s="138"/>
      <c r="D15" s="126"/>
    </row>
    <row r="16" spans="1:5" x14ac:dyDescent="0.15">
      <c r="A16" s="132">
        <v>12</v>
      </c>
      <c r="B16" s="126" t="s">
        <v>351</v>
      </c>
      <c r="C16" s="126"/>
      <c r="D16" s="126"/>
    </row>
    <row r="17" spans="1:4" x14ac:dyDescent="0.15">
      <c r="A17" s="132">
        <v>13</v>
      </c>
      <c r="B17" s="126" t="s">
        <v>344</v>
      </c>
      <c r="C17" s="126"/>
      <c r="D17" s="126"/>
    </row>
    <row r="18" spans="1:4" x14ac:dyDescent="0.15">
      <c r="A18" s="132">
        <v>14</v>
      </c>
      <c r="B18" s="126" t="s">
        <v>343</v>
      </c>
      <c r="C18" s="126"/>
      <c r="D18" s="126"/>
    </row>
    <row r="19" spans="1:4" x14ac:dyDescent="0.15">
      <c r="A19" s="132">
        <v>15</v>
      </c>
      <c r="B19" s="126" t="s">
        <v>415</v>
      </c>
      <c r="C19" s="126"/>
      <c r="D19" s="126"/>
    </row>
    <row r="20" spans="1:4" x14ac:dyDescent="0.15">
      <c r="A20" s="132">
        <v>16</v>
      </c>
      <c r="B20" s="126" t="s">
        <v>416</v>
      </c>
      <c r="C20" s="126"/>
      <c r="D20" s="126"/>
    </row>
    <row r="21" spans="1:4" x14ac:dyDescent="0.15">
      <c r="A21" s="132">
        <v>17</v>
      </c>
      <c r="B21" s="126" t="s">
        <v>345</v>
      </c>
      <c r="C21" s="126"/>
      <c r="D21" s="138"/>
    </row>
    <row r="22" spans="1:4" x14ac:dyDescent="0.15">
      <c r="A22" s="132">
        <v>18</v>
      </c>
      <c r="B22" s="126" t="s">
        <v>346</v>
      </c>
      <c r="C22" s="126"/>
      <c r="D22" s="126"/>
    </row>
    <row r="23" spans="1:4" x14ac:dyDescent="0.15">
      <c r="A23" s="132">
        <v>19</v>
      </c>
      <c r="B23" s="126" t="s">
        <v>347</v>
      </c>
      <c r="C23" s="126"/>
      <c r="D23" s="126"/>
    </row>
    <row r="24" spans="1:4" x14ac:dyDescent="0.15">
      <c r="A24" s="132">
        <v>20</v>
      </c>
      <c r="B24" s="126" t="s">
        <v>413</v>
      </c>
      <c r="C24" s="126"/>
      <c r="D24" s="126"/>
    </row>
    <row r="26" spans="1:4" x14ac:dyDescent="0.15">
      <c r="A26" s="128"/>
      <c r="B26" s="128" t="s">
        <v>396</v>
      </c>
    </row>
    <row r="27" spans="1:4" x14ac:dyDescent="0.15">
      <c r="A27" s="128"/>
      <c r="B27" s="128"/>
    </row>
    <row r="28" spans="1:4" x14ac:dyDescent="0.15">
      <c r="A28" s="128"/>
      <c r="B28" s="128"/>
    </row>
    <row r="29" spans="1:4" x14ac:dyDescent="0.15">
      <c r="A29" s="128"/>
      <c r="B29" s="128"/>
    </row>
    <row r="30" spans="1:4" x14ac:dyDescent="0.15">
      <c r="A30" s="128"/>
      <c r="B30" s="128"/>
    </row>
    <row r="31" spans="1:4" x14ac:dyDescent="0.15">
      <c r="A31" s="128"/>
      <c r="B31" s="128"/>
    </row>
    <row r="32" spans="1:4" x14ac:dyDescent="0.15">
      <c r="A32" s="128"/>
      <c r="B32" s="128"/>
    </row>
    <row r="33" spans="1:2" x14ac:dyDescent="0.15">
      <c r="A33" s="128"/>
      <c r="B33" s="128"/>
    </row>
    <row r="34" spans="1:2" x14ac:dyDescent="0.15">
      <c r="A34" s="128"/>
      <c r="B34" s="128"/>
    </row>
    <row r="35" spans="1:2" x14ac:dyDescent="0.15">
      <c r="A35" s="128"/>
      <c r="B35" s="128"/>
    </row>
    <row r="36" spans="1:2" x14ac:dyDescent="0.15">
      <c r="A36" s="128"/>
      <c r="B36" s="128"/>
    </row>
    <row r="37" spans="1:2" x14ac:dyDescent="0.15">
      <c r="A37" s="128"/>
      <c r="B37" s="128"/>
    </row>
    <row r="38" spans="1:2" x14ac:dyDescent="0.15">
      <c r="A38" s="128"/>
      <c r="B38" s="128"/>
    </row>
    <row r="39" spans="1:2" x14ac:dyDescent="0.15">
      <c r="A39" s="128"/>
      <c r="B39" s="128"/>
    </row>
    <row r="40" spans="1:2" x14ac:dyDescent="0.15">
      <c r="A40" s="128"/>
      <c r="B40" s="128"/>
    </row>
    <row r="41" spans="1:2" x14ac:dyDescent="0.15">
      <c r="A41" s="128"/>
      <c r="B41" s="128"/>
    </row>
    <row r="42" spans="1:2" x14ac:dyDescent="0.15">
      <c r="A42" s="128"/>
      <c r="B42" s="128"/>
    </row>
    <row r="43" spans="1:2" x14ac:dyDescent="0.15">
      <c r="A43" s="128"/>
      <c r="B43" s="128"/>
    </row>
    <row r="44" spans="1:2" x14ac:dyDescent="0.15">
      <c r="A44" s="128"/>
      <c r="B44" s="128"/>
    </row>
    <row r="45" spans="1:2" x14ac:dyDescent="0.15">
      <c r="A45" s="128"/>
      <c r="B45" s="128"/>
    </row>
    <row r="46" spans="1:2" x14ac:dyDescent="0.15">
      <c r="A46" s="128"/>
      <c r="B46" s="128"/>
    </row>
    <row r="47" spans="1:2" x14ac:dyDescent="0.15">
      <c r="A47" s="128"/>
      <c r="B47" s="128"/>
    </row>
    <row r="48" spans="1:2" x14ac:dyDescent="0.15">
      <c r="A48" s="128"/>
      <c r="B48" s="128"/>
    </row>
    <row r="49" spans="1:2" x14ac:dyDescent="0.15">
      <c r="A49" s="128"/>
      <c r="B49" s="128"/>
    </row>
    <row r="50" spans="1:2" x14ac:dyDescent="0.15">
      <c r="A50" s="128"/>
      <c r="B50" s="128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43"/>
  <sheetViews>
    <sheetView zoomScaleNormal="100" workbookViewId="0">
      <selection activeCell="E2" sqref="E2"/>
    </sheetView>
  </sheetViews>
  <sheetFormatPr baseColWidth="10" defaultColWidth="4.1640625" defaultRowHeight="10.5" outlineLevelRow="1" x14ac:dyDescent="0.15"/>
  <cols>
    <col min="1" max="1" width="4.1640625" style="198" customWidth="1"/>
    <col min="2" max="2" width="84" style="70" bestFit="1" customWidth="1"/>
    <col min="3" max="5" width="19" style="70" customWidth="1"/>
    <col min="6" max="10" width="4.1640625" style="70"/>
    <col min="11" max="11" width="4.1640625" style="70" customWidth="1"/>
    <col min="12" max="16384" width="4.1640625" style="70"/>
  </cols>
  <sheetData>
    <row r="1" spans="1:5" x14ac:dyDescent="0.15">
      <c r="A1" s="197" t="s">
        <v>758</v>
      </c>
      <c r="B1" s="84" t="s">
        <v>692</v>
      </c>
      <c r="C1" s="206">
        <f>+Innhold!D2</f>
        <v>43646</v>
      </c>
      <c r="D1" s="206"/>
    </row>
    <row r="2" spans="1:5" x14ac:dyDescent="0.15">
      <c r="E2" s="155" t="s">
        <v>366</v>
      </c>
    </row>
    <row r="3" spans="1:5" x14ac:dyDescent="0.15">
      <c r="E3" s="155"/>
    </row>
    <row r="4" spans="1:5" ht="21" x14ac:dyDescent="0.15">
      <c r="A4" s="199"/>
      <c r="B4" s="189"/>
      <c r="C4" s="189" t="s">
        <v>500</v>
      </c>
      <c r="D4" s="189" t="s">
        <v>501</v>
      </c>
      <c r="E4" s="189" t="s">
        <v>502</v>
      </c>
    </row>
    <row r="5" spans="1:5" x14ac:dyDescent="0.15">
      <c r="A5" s="457" t="s">
        <v>503</v>
      </c>
      <c r="B5" s="458"/>
      <c r="C5" s="458"/>
      <c r="D5" s="458"/>
      <c r="E5" s="459"/>
    </row>
    <row r="6" spans="1:5" x14ac:dyDescent="0.15">
      <c r="A6" s="200">
        <v>1</v>
      </c>
      <c r="B6" s="190" t="s">
        <v>504</v>
      </c>
      <c r="C6" s="219">
        <v>595.08996933999993</v>
      </c>
      <c r="D6" s="191"/>
      <c r="E6" s="213" t="s">
        <v>0</v>
      </c>
    </row>
    <row r="7" spans="1:5" ht="10.5" hidden="1" customHeight="1" outlineLevel="1" x14ac:dyDescent="0.15">
      <c r="A7" s="200"/>
      <c r="B7" s="190" t="s">
        <v>623</v>
      </c>
      <c r="C7" s="220"/>
      <c r="D7" s="191"/>
      <c r="E7" s="213"/>
    </row>
    <row r="8" spans="1:5" ht="10.5" hidden="1" customHeight="1" outlineLevel="1" x14ac:dyDescent="0.15">
      <c r="A8" s="200"/>
      <c r="B8" s="190" t="s">
        <v>624</v>
      </c>
      <c r="C8" s="220"/>
      <c r="D8" s="191"/>
      <c r="E8" s="213"/>
    </row>
    <row r="9" spans="1:5" ht="10.5" hidden="1" customHeight="1" outlineLevel="1" x14ac:dyDescent="0.15">
      <c r="A9" s="200"/>
      <c r="B9" s="190" t="s">
        <v>625</v>
      </c>
      <c r="C9" s="220"/>
      <c r="D9" s="191"/>
      <c r="E9" s="213"/>
    </row>
    <row r="10" spans="1:5" collapsed="1" x14ac:dyDescent="0.15">
      <c r="A10" s="200">
        <v>2</v>
      </c>
      <c r="B10" s="190" t="s">
        <v>505</v>
      </c>
      <c r="C10" s="219">
        <v>2595.8335139999999</v>
      </c>
      <c r="D10" s="191"/>
      <c r="E10" s="213" t="s">
        <v>1</v>
      </c>
    </row>
    <row r="11" spans="1:5" x14ac:dyDescent="0.15">
      <c r="A11" s="200">
        <v>3</v>
      </c>
      <c r="B11" s="190" t="s">
        <v>506</v>
      </c>
      <c r="C11" s="219">
        <v>283.658793</v>
      </c>
      <c r="D11" s="191"/>
      <c r="E11" s="213" t="s">
        <v>2</v>
      </c>
    </row>
    <row r="12" spans="1:5" x14ac:dyDescent="0.15">
      <c r="A12" s="200" t="s">
        <v>507</v>
      </c>
      <c r="B12" s="190" t="s">
        <v>508</v>
      </c>
      <c r="C12" s="220"/>
      <c r="D12" s="191"/>
      <c r="E12" s="213"/>
    </row>
    <row r="13" spans="1:5" x14ac:dyDescent="0.15">
      <c r="A13" s="200">
        <v>4</v>
      </c>
      <c r="B13" s="190" t="s">
        <v>509</v>
      </c>
      <c r="C13" s="220"/>
      <c r="D13" s="191"/>
      <c r="E13" s="213"/>
    </row>
    <row r="14" spans="1:5" ht="10.5" hidden="1" customHeight="1" outlineLevel="1" x14ac:dyDescent="0.15">
      <c r="A14" s="200"/>
      <c r="B14" s="190" t="s">
        <v>626</v>
      </c>
      <c r="C14" s="220"/>
      <c r="D14" s="191"/>
      <c r="E14" s="213"/>
    </row>
    <row r="15" spans="1:5" collapsed="1" x14ac:dyDescent="0.15">
      <c r="A15" s="200">
        <v>5</v>
      </c>
      <c r="B15" s="190" t="s">
        <v>510</v>
      </c>
      <c r="C15" s="219">
        <v>0</v>
      </c>
      <c r="D15" s="191"/>
      <c r="E15" s="213"/>
    </row>
    <row r="16" spans="1:5" x14ac:dyDescent="0.15">
      <c r="A16" s="200" t="s">
        <v>511</v>
      </c>
      <c r="B16" s="190" t="s">
        <v>512</v>
      </c>
      <c r="C16" s="219">
        <v>0</v>
      </c>
      <c r="D16" s="191"/>
      <c r="E16" s="213" t="s">
        <v>5</v>
      </c>
    </row>
    <row r="17" spans="1:5" x14ac:dyDescent="0.15">
      <c r="A17" s="200">
        <v>6</v>
      </c>
      <c r="B17" s="193" t="s">
        <v>513</v>
      </c>
      <c r="C17" s="221">
        <v>3474.5822763399997</v>
      </c>
      <c r="D17" s="191"/>
      <c r="E17" s="213"/>
    </row>
    <row r="18" spans="1:5" ht="10.5" customHeight="1" x14ac:dyDescent="0.15">
      <c r="A18" s="454" t="s">
        <v>514</v>
      </c>
      <c r="B18" s="455"/>
      <c r="C18" s="455"/>
      <c r="D18" s="455"/>
      <c r="E18" s="456"/>
    </row>
    <row r="19" spans="1:5" x14ac:dyDescent="0.15">
      <c r="A19" s="200">
        <v>7</v>
      </c>
      <c r="B19" s="190" t="s">
        <v>515</v>
      </c>
      <c r="C19" s="219">
        <v>-7.5365120000000001</v>
      </c>
      <c r="D19" s="191"/>
      <c r="E19" s="213" t="s">
        <v>516</v>
      </c>
    </row>
    <row r="20" spans="1:5" x14ac:dyDescent="0.15">
      <c r="A20" s="200">
        <v>8</v>
      </c>
      <c r="B20" s="190" t="s">
        <v>517</v>
      </c>
      <c r="C20" s="219">
        <v>-165.29730799999999</v>
      </c>
      <c r="D20" s="191"/>
      <c r="E20" s="213" t="s">
        <v>6</v>
      </c>
    </row>
    <row r="21" spans="1:5" x14ac:dyDescent="0.15">
      <c r="A21" s="200">
        <v>9</v>
      </c>
      <c r="B21" s="190" t="s">
        <v>518</v>
      </c>
      <c r="C21" s="220"/>
      <c r="D21" s="191"/>
      <c r="E21" s="213"/>
    </row>
    <row r="22" spans="1:5" ht="21" x14ac:dyDescent="0.15">
      <c r="A22" s="200">
        <v>10</v>
      </c>
      <c r="B22" s="190" t="s">
        <v>519</v>
      </c>
      <c r="C22" s="219">
        <v>0</v>
      </c>
      <c r="D22" s="191"/>
      <c r="E22" s="213" t="s">
        <v>193</v>
      </c>
    </row>
    <row r="23" spans="1:5" x14ac:dyDescent="0.15">
      <c r="A23" s="200">
        <v>11</v>
      </c>
      <c r="B23" s="190" t="s">
        <v>520</v>
      </c>
      <c r="C23" s="219">
        <v>0</v>
      </c>
      <c r="D23" s="191"/>
      <c r="E23" s="213"/>
    </row>
    <row r="24" spans="1:5" ht="21" x14ac:dyDescent="0.15">
      <c r="A24" s="200">
        <v>12</v>
      </c>
      <c r="B24" s="190" t="s">
        <v>521</v>
      </c>
      <c r="C24" s="220"/>
      <c r="D24" s="191"/>
      <c r="E24" s="213"/>
    </row>
    <row r="25" spans="1:5" ht="21" x14ac:dyDescent="0.15">
      <c r="A25" s="200">
        <v>13</v>
      </c>
      <c r="B25" s="190" t="s">
        <v>522</v>
      </c>
      <c r="C25" s="219">
        <v>0</v>
      </c>
      <c r="D25" s="191"/>
      <c r="E25" s="213"/>
    </row>
    <row r="26" spans="1:5" x14ac:dyDescent="0.15">
      <c r="A26" s="200">
        <v>14</v>
      </c>
      <c r="B26" s="190" t="s">
        <v>523</v>
      </c>
      <c r="C26" s="219">
        <v>0</v>
      </c>
      <c r="D26" s="191"/>
      <c r="E26" s="213"/>
    </row>
    <row r="27" spans="1:5" x14ac:dyDescent="0.15">
      <c r="A27" s="200">
        <v>15</v>
      </c>
      <c r="B27" s="190" t="s">
        <v>524</v>
      </c>
      <c r="C27" s="219">
        <v>0</v>
      </c>
      <c r="D27" s="191"/>
      <c r="E27" s="213"/>
    </row>
    <row r="28" spans="1:5" ht="21" x14ac:dyDescent="0.15">
      <c r="A28" s="200">
        <v>16</v>
      </c>
      <c r="B28" s="190" t="s">
        <v>525</v>
      </c>
      <c r="C28" s="219">
        <v>0</v>
      </c>
      <c r="D28" s="191"/>
      <c r="E28" s="213"/>
    </row>
    <row r="29" spans="1:5" ht="21" x14ac:dyDescent="0.15">
      <c r="A29" s="200">
        <v>17</v>
      </c>
      <c r="B29" s="190" t="s">
        <v>526</v>
      </c>
      <c r="C29" s="219">
        <v>0</v>
      </c>
      <c r="D29" s="191"/>
      <c r="E29" s="213"/>
    </row>
    <row r="30" spans="1:5" ht="31.5" x14ac:dyDescent="0.15">
      <c r="A30" s="200">
        <v>18</v>
      </c>
      <c r="B30" s="190" t="s">
        <v>527</v>
      </c>
      <c r="C30" s="219">
        <v>-30.97010826</v>
      </c>
      <c r="D30" s="194"/>
      <c r="E30" s="213"/>
    </row>
    <row r="31" spans="1:5" ht="31.5" x14ac:dyDescent="0.15">
      <c r="A31" s="200">
        <v>19</v>
      </c>
      <c r="B31" s="190" t="s">
        <v>528</v>
      </c>
      <c r="C31" s="219">
        <v>0</v>
      </c>
      <c r="D31" s="191"/>
      <c r="E31" s="213"/>
    </row>
    <row r="32" spans="1:5" x14ac:dyDescent="0.15">
      <c r="A32" s="200">
        <v>20</v>
      </c>
      <c r="B32" s="190" t="s">
        <v>518</v>
      </c>
      <c r="C32" s="220"/>
      <c r="D32" s="191"/>
      <c r="E32" s="213"/>
    </row>
    <row r="33" spans="1:5" x14ac:dyDescent="0.15">
      <c r="A33" s="200" t="s">
        <v>468</v>
      </c>
      <c r="B33" s="190" t="s">
        <v>529</v>
      </c>
      <c r="C33" s="219">
        <v>0</v>
      </c>
      <c r="D33" s="191"/>
      <c r="E33" s="213"/>
    </row>
    <row r="34" spans="1:5" x14ac:dyDescent="0.15">
      <c r="A34" s="200" t="s">
        <v>472</v>
      </c>
      <c r="B34" s="190" t="s">
        <v>530</v>
      </c>
      <c r="C34" s="220"/>
      <c r="D34" s="191"/>
      <c r="E34" s="213"/>
    </row>
    <row r="35" spans="1:5" x14ac:dyDescent="0.15">
      <c r="A35" s="200" t="s">
        <v>531</v>
      </c>
      <c r="B35" s="190" t="s">
        <v>532</v>
      </c>
      <c r="C35" s="219">
        <v>0</v>
      </c>
      <c r="D35" s="191"/>
      <c r="E35" s="213"/>
    </row>
    <row r="36" spans="1:5" x14ac:dyDescent="0.15">
      <c r="A36" s="200" t="s">
        <v>533</v>
      </c>
      <c r="B36" s="190" t="s">
        <v>534</v>
      </c>
      <c r="C36" s="219">
        <v>0</v>
      </c>
      <c r="D36" s="191"/>
      <c r="E36" s="213"/>
    </row>
    <row r="37" spans="1:5" ht="21" x14ac:dyDescent="0.15">
      <c r="A37" s="200">
        <v>21</v>
      </c>
      <c r="B37" s="190" t="s">
        <v>535</v>
      </c>
      <c r="C37" s="219">
        <v>0</v>
      </c>
      <c r="D37" s="191"/>
      <c r="E37" s="213"/>
    </row>
    <row r="38" spans="1:5" x14ac:dyDescent="0.15">
      <c r="A38" s="200">
        <v>22</v>
      </c>
      <c r="B38" s="190" t="s">
        <v>536</v>
      </c>
      <c r="C38" s="219">
        <v>0</v>
      </c>
      <c r="D38" s="191"/>
      <c r="E38" s="213"/>
    </row>
    <row r="39" spans="1:5" ht="21" x14ac:dyDescent="0.15">
      <c r="A39" s="200">
        <v>23</v>
      </c>
      <c r="B39" s="190" t="s">
        <v>537</v>
      </c>
      <c r="C39" s="222">
        <v>0</v>
      </c>
      <c r="D39" s="191"/>
      <c r="E39" s="213"/>
    </row>
    <row r="40" spans="1:5" x14ac:dyDescent="0.15">
      <c r="A40" s="200">
        <v>24</v>
      </c>
      <c r="B40" s="190" t="s">
        <v>518</v>
      </c>
      <c r="C40" s="220"/>
      <c r="D40" s="191"/>
      <c r="E40" s="213"/>
    </row>
    <row r="41" spans="1:5" x14ac:dyDescent="0.15">
      <c r="A41" s="200">
        <v>25</v>
      </c>
      <c r="B41" s="190" t="s">
        <v>538</v>
      </c>
      <c r="C41" s="222">
        <v>0</v>
      </c>
      <c r="D41" s="191"/>
      <c r="E41" s="213"/>
    </row>
    <row r="42" spans="1:5" x14ac:dyDescent="0.15">
      <c r="A42" s="200" t="s">
        <v>539</v>
      </c>
      <c r="B42" s="190" t="s">
        <v>540</v>
      </c>
      <c r="C42" s="222">
        <v>0</v>
      </c>
      <c r="D42" s="191"/>
      <c r="E42" s="213"/>
    </row>
    <row r="43" spans="1:5" x14ac:dyDescent="0.15">
      <c r="A43" s="200" t="s">
        <v>541</v>
      </c>
      <c r="B43" s="190" t="s">
        <v>542</v>
      </c>
      <c r="C43" s="222">
        <v>0</v>
      </c>
      <c r="D43" s="191"/>
      <c r="E43" s="213"/>
    </row>
    <row r="44" spans="1:5" x14ac:dyDescent="0.15">
      <c r="A44" s="200">
        <v>26</v>
      </c>
      <c r="B44" s="190" t="s">
        <v>543</v>
      </c>
      <c r="C44" s="219">
        <v>0</v>
      </c>
      <c r="D44" s="191"/>
      <c r="E44" s="213"/>
    </row>
    <row r="45" spans="1:5" x14ac:dyDescent="0.15">
      <c r="A45" s="200" t="s">
        <v>544</v>
      </c>
      <c r="B45" s="190" t="s">
        <v>545</v>
      </c>
      <c r="C45" s="219"/>
      <c r="D45" s="191"/>
      <c r="E45" s="213"/>
    </row>
    <row r="46" spans="1:5" ht="10.5" hidden="1" customHeight="1" outlineLevel="1" x14ac:dyDescent="0.15">
      <c r="A46" s="200"/>
      <c r="B46" s="190" t="s">
        <v>627</v>
      </c>
      <c r="C46" s="220"/>
      <c r="D46" s="191"/>
      <c r="E46" s="213"/>
    </row>
    <row r="47" spans="1:5" ht="10.5" hidden="1" customHeight="1" outlineLevel="1" x14ac:dyDescent="0.15">
      <c r="A47" s="200"/>
      <c r="B47" s="190" t="s">
        <v>628</v>
      </c>
      <c r="C47" s="220"/>
      <c r="D47" s="191"/>
      <c r="E47" s="213"/>
    </row>
    <row r="48" spans="1:5" ht="10.5" hidden="1" customHeight="1" outlineLevel="1" x14ac:dyDescent="0.15">
      <c r="A48" s="200"/>
      <c r="B48" s="190" t="s">
        <v>629</v>
      </c>
      <c r="C48" s="220"/>
      <c r="D48" s="191"/>
      <c r="E48" s="213"/>
    </row>
    <row r="49" spans="1:5" ht="10.5" hidden="1" customHeight="1" outlineLevel="1" x14ac:dyDescent="0.15">
      <c r="A49" s="200"/>
      <c r="B49" s="190" t="s">
        <v>630</v>
      </c>
      <c r="C49" s="220"/>
      <c r="D49" s="191"/>
      <c r="E49" s="213"/>
    </row>
    <row r="50" spans="1:5" ht="21" collapsed="1" x14ac:dyDescent="0.15">
      <c r="A50" s="200" t="s">
        <v>546</v>
      </c>
      <c r="B50" s="190" t="s">
        <v>547</v>
      </c>
      <c r="C50" s="220"/>
      <c r="D50" s="191"/>
      <c r="E50" s="213"/>
    </row>
    <row r="51" spans="1:5" ht="10.5" hidden="1" customHeight="1" outlineLevel="1" x14ac:dyDescent="0.15">
      <c r="A51" s="200"/>
      <c r="B51" s="190" t="s">
        <v>631</v>
      </c>
      <c r="C51" s="220"/>
      <c r="D51" s="191"/>
      <c r="E51" s="213"/>
    </row>
    <row r="52" spans="1:5" collapsed="1" x14ac:dyDescent="0.15">
      <c r="A52" s="200">
        <v>27</v>
      </c>
      <c r="B52" s="190" t="s">
        <v>548</v>
      </c>
      <c r="C52" s="219">
        <v>0</v>
      </c>
      <c r="D52" s="191"/>
      <c r="E52" s="213"/>
    </row>
    <row r="53" spans="1:5" x14ac:dyDescent="0.15">
      <c r="A53" s="200">
        <v>28</v>
      </c>
      <c r="B53" s="193" t="s">
        <v>549</v>
      </c>
      <c r="C53" s="269">
        <v>-203.80392825999996</v>
      </c>
      <c r="D53" s="191"/>
      <c r="E53" s="213"/>
    </row>
    <row r="54" spans="1:5" x14ac:dyDescent="0.15">
      <c r="A54" s="200">
        <v>29</v>
      </c>
      <c r="B54" s="193" t="s">
        <v>429</v>
      </c>
      <c r="C54" s="269">
        <v>3270.7783480799999</v>
      </c>
      <c r="D54" s="191"/>
      <c r="E54" s="213"/>
    </row>
    <row r="55" spans="1:5" ht="10.5" customHeight="1" x14ac:dyDescent="0.15">
      <c r="A55" s="454" t="s">
        <v>550</v>
      </c>
      <c r="B55" s="455"/>
      <c r="C55" s="455"/>
      <c r="D55" s="455"/>
      <c r="E55" s="456"/>
    </row>
    <row r="56" spans="1:5" x14ac:dyDescent="0.15">
      <c r="A56" s="200">
        <v>30</v>
      </c>
      <c r="B56" s="190" t="s">
        <v>504</v>
      </c>
      <c r="C56" s="219">
        <v>256.8</v>
      </c>
      <c r="D56" s="191"/>
      <c r="E56" s="213" t="s">
        <v>7</v>
      </c>
    </row>
    <row r="57" spans="1:5" x14ac:dyDescent="0.15">
      <c r="A57" s="200">
        <v>31</v>
      </c>
      <c r="B57" s="190" t="s">
        <v>551</v>
      </c>
      <c r="C57" s="222">
        <v>256.8</v>
      </c>
      <c r="D57" s="191"/>
      <c r="E57" s="213"/>
    </row>
    <row r="58" spans="1:5" x14ac:dyDescent="0.15">
      <c r="A58" s="200">
        <v>32</v>
      </c>
      <c r="B58" s="190" t="s">
        <v>552</v>
      </c>
      <c r="C58" s="219">
        <v>0</v>
      </c>
      <c r="D58" s="191"/>
      <c r="E58" s="213"/>
    </row>
    <row r="59" spans="1:5" x14ac:dyDescent="0.15">
      <c r="A59" s="200">
        <v>33</v>
      </c>
      <c r="B59" s="190" t="s">
        <v>553</v>
      </c>
      <c r="C59" s="219">
        <v>0</v>
      </c>
      <c r="D59" s="191"/>
      <c r="E59" s="213"/>
    </row>
    <row r="60" spans="1:5" x14ac:dyDescent="0.15">
      <c r="A60" s="200"/>
      <c r="B60" s="190" t="s">
        <v>632</v>
      </c>
      <c r="C60" s="220"/>
      <c r="D60" s="191"/>
      <c r="E60" s="213"/>
    </row>
    <row r="61" spans="1:5" ht="21" x14ac:dyDescent="0.15">
      <c r="A61" s="200">
        <v>34</v>
      </c>
      <c r="B61" s="190" t="s">
        <v>554</v>
      </c>
      <c r="C61" s="219">
        <v>0</v>
      </c>
      <c r="D61" s="191"/>
      <c r="E61" s="213"/>
    </row>
    <row r="62" spans="1:5" x14ac:dyDescent="0.15">
      <c r="A62" s="200">
        <v>35</v>
      </c>
      <c r="B62" s="190" t="s">
        <v>555</v>
      </c>
      <c r="C62" s="220"/>
      <c r="D62" s="191"/>
      <c r="E62" s="213"/>
    </row>
    <row r="63" spans="1:5" x14ac:dyDescent="0.15">
      <c r="A63" s="200">
        <v>36</v>
      </c>
      <c r="B63" s="193" t="s">
        <v>556</v>
      </c>
      <c r="C63" s="221">
        <v>256.8</v>
      </c>
      <c r="D63" s="191"/>
      <c r="E63" s="213"/>
    </row>
    <row r="64" spans="1:5" ht="10.5" customHeight="1" x14ac:dyDescent="0.15">
      <c r="A64" s="454">
        <v>349606.07</v>
      </c>
      <c r="B64" s="455"/>
      <c r="C64" s="455"/>
      <c r="D64" s="455"/>
      <c r="E64" s="456"/>
    </row>
    <row r="65" spans="1:5" ht="21" x14ac:dyDescent="0.15">
      <c r="A65" s="200">
        <v>37</v>
      </c>
      <c r="B65" s="190" t="s">
        <v>557</v>
      </c>
      <c r="C65" s="219">
        <v>0</v>
      </c>
      <c r="D65" s="191"/>
      <c r="E65" s="213"/>
    </row>
    <row r="66" spans="1:5" ht="21" x14ac:dyDescent="0.15">
      <c r="A66" s="200">
        <v>38</v>
      </c>
      <c r="B66" s="190" t="s">
        <v>558</v>
      </c>
      <c r="C66" s="219">
        <v>0</v>
      </c>
      <c r="D66" s="191"/>
      <c r="E66" s="213"/>
    </row>
    <row r="67" spans="1:5" ht="31.5" x14ac:dyDescent="0.15">
      <c r="A67" s="200">
        <v>39</v>
      </c>
      <c r="B67" s="190" t="s">
        <v>559</v>
      </c>
      <c r="C67" s="219">
        <v>0</v>
      </c>
      <c r="D67" s="191"/>
      <c r="E67" s="213"/>
    </row>
    <row r="68" spans="1:5" ht="31.5" x14ac:dyDescent="0.15">
      <c r="A68" s="200">
        <v>40</v>
      </c>
      <c r="B68" s="190" t="s">
        <v>560</v>
      </c>
      <c r="C68" s="219">
        <v>0</v>
      </c>
      <c r="D68" s="191"/>
      <c r="E68" s="213"/>
    </row>
    <row r="69" spans="1:5" x14ac:dyDescent="0.15">
      <c r="A69" s="200">
        <v>41</v>
      </c>
      <c r="B69" s="190" t="s">
        <v>561</v>
      </c>
      <c r="C69" s="219">
        <v>0</v>
      </c>
      <c r="D69" s="191"/>
      <c r="E69" s="213"/>
    </row>
    <row r="70" spans="1:5" ht="21" x14ac:dyDescent="0.15">
      <c r="A70" s="200" t="s">
        <v>562</v>
      </c>
      <c r="B70" s="190" t="s">
        <v>563</v>
      </c>
      <c r="C70" s="222">
        <v>0</v>
      </c>
      <c r="D70" s="191"/>
      <c r="E70" s="213"/>
    </row>
    <row r="71" spans="1:5" ht="10.5" hidden="1" customHeight="1" outlineLevel="1" x14ac:dyDescent="0.15">
      <c r="A71" s="200"/>
      <c r="B71" s="190" t="s">
        <v>633</v>
      </c>
      <c r="C71" s="223">
        <v>0</v>
      </c>
      <c r="D71" s="191"/>
      <c r="E71" s="213"/>
    </row>
    <row r="72" spans="1:5" ht="21" collapsed="1" x14ac:dyDescent="0.15">
      <c r="A72" s="200" t="s">
        <v>564</v>
      </c>
      <c r="B72" s="190" t="s">
        <v>565</v>
      </c>
      <c r="C72" s="220"/>
      <c r="D72" s="191"/>
      <c r="E72" s="213"/>
    </row>
    <row r="73" spans="1:5" ht="10.5" hidden="1" customHeight="1" outlineLevel="1" x14ac:dyDescent="0.15">
      <c r="A73" s="200"/>
      <c r="B73" s="190" t="s">
        <v>633</v>
      </c>
      <c r="C73" s="220"/>
      <c r="D73" s="191"/>
      <c r="E73" s="213"/>
    </row>
    <row r="74" spans="1:5" ht="21" collapsed="1" x14ac:dyDescent="0.15">
      <c r="A74" s="200" t="s">
        <v>566</v>
      </c>
      <c r="B74" s="190" t="s">
        <v>567</v>
      </c>
      <c r="C74" s="220"/>
      <c r="D74" s="191"/>
      <c r="E74" s="213"/>
    </row>
    <row r="75" spans="1:5" ht="10.5" hidden="1" customHeight="1" outlineLevel="1" x14ac:dyDescent="0.15">
      <c r="A75" s="200"/>
      <c r="B75" s="190" t="s">
        <v>634</v>
      </c>
      <c r="C75" s="220"/>
      <c r="D75" s="191"/>
      <c r="E75" s="213"/>
    </row>
    <row r="76" spans="1:5" ht="10.5" hidden="1" customHeight="1" outlineLevel="1" x14ac:dyDescent="0.15">
      <c r="A76" s="200"/>
      <c r="B76" s="190" t="s">
        <v>635</v>
      </c>
      <c r="C76" s="220"/>
      <c r="D76" s="191"/>
      <c r="E76" s="213"/>
    </row>
    <row r="77" spans="1:5" ht="10.5" hidden="1" customHeight="1" outlineLevel="1" x14ac:dyDescent="0.15">
      <c r="A77" s="200"/>
      <c r="B77" s="190" t="s">
        <v>631</v>
      </c>
      <c r="C77" s="220"/>
      <c r="D77" s="191"/>
      <c r="E77" s="213"/>
    </row>
    <row r="78" spans="1:5" collapsed="1" x14ac:dyDescent="0.15">
      <c r="A78" s="200">
        <v>42</v>
      </c>
      <c r="B78" s="190" t="s">
        <v>568</v>
      </c>
      <c r="C78" s="219">
        <v>0</v>
      </c>
      <c r="D78" s="191"/>
      <c r="E78" s="213"/>
    </row>
    <row r="79" spans="1:5" x14ac:dyDescent="0.15">
      <c r="A79" s="200">
        <v>43</v>
      </c>
      <c r="B79" s="193" t="s">
        <v>569</v>
      </c>
      <c r="C79" s="221">
        <v>0</v>
      </c>
      <c r="D79" s="191"/>
      <c r="E79" s="213"/>
    </row>
    <row r="80" spans="1:5" x14ac:dyDescent="0.15">
      <c r="A80" s="200">
        <v>44</v>
      </c>
      <c r="B80" s="193" t="s">
        <v>430</v>
      </c>
      <c r="C80" s="221">
        <v>256.8</v>
      </c>
      <c r="D80" s="191"/>
      <c r="E80" s="213"/>
    </row>
    <row r="81" spans="1:5" x14ac:dyDescent="0.15">
      <c r="A81" s="200">
        <v>45</v>
      </c>
      <c r="B81" s="193" t="s">
        <v>570</v>
      </c>
      <c r="C81" s="221">
        <v>3527.5783480800001</v>
      </c>
      <c r="D81" s="191"/>
      <c r="E81" s="213"/>
    </row>
    <row r="82" spans="1:5" ht="10.5" customHeight="1" x14ac:dyDescent="0.15">
      <c r="A82" s="454" t="s">
        <v>571</v>
      </c>
      <c r="B82" s="455"/>
      <c r="C82" s="455"/>
      <c r="D82" s="455"/>
      <c r="E82" s="456"/>
    </row>
    <row r="83" spans="1:5" x14ac:dyDescent="0.15">
      <c r="A83" s="200">
        <v>46</v>
      </c>
      <c r="B83" s="190" t="s">
        <v>504</v>
      </c>
      <c r="C83" s="219">
        <v>400</v>
      </c>
      <c r="D83" s="191"/>
      <c r="E83" s="213" t="s">
        <v>8</v>
      </c>
    </row>
    <row r="84" spans="1:5" x14ac:dyDescent="0.15">
      <c r="A84" s="200">
        <v>47</v>
      </c>
      <c r="B84" s="190" t="s">
        <v>572</v>
      </c>
      <c r="C84" s="219">
        <v>0</v>
      </c>
      <c r="D84" s="191"/>
      <c r="E84" s="213"/>
    </row>
    <row r="85" spans="1:5" ht="10.5" hidden="1" customHeight="1" outlineLevel="1" x14ac:dyDescent="0.15">
      <c r="A85" s="200"/>
      <c r="B85" s="190" t="s">
        <v>636</v>
      </c>
      <c r="C85" s="220"/>
      <c r="D85" s="191"/>
      <c r="E85" s="213"/>
    </row>
    <row r="86" spans="1:5" ht="21" collapsed="1" x14ac:dyDescent="0.15">
      <c r="A86" s="200">
        <v>48</v>
      </c>
      <c r="B86" s="190" t="s">
        <v>573</v>
      </c>
      <c r="C86" s="219">
        <v>0</v>
      </c>
      <c r="D86" s="191"/>
      <c r="E86" s="213"/>
    </row>
    <row r="87" spans="1:5" x14ac:dyDescent="0.15">
      <c r="A87" s="200">
        <v>49</v>
      </c>
      <c r="B87" s="190" t="s">
        <v>555</v>
      </c>
      <c r="C87" s="220"/>
      <c r="D87" s="191"/>
      <c r="E87" s="213"/>
    </row>
    <row r="88" spans="1:5" x14ac:dyDescent="0.15">
      <c r="A88" s="200">
        <v>50</v>
      </c>
      <c r="B88" s="190" t="s">
        <v>574</v>
      </c>
      <c r="C88" s="220"/>
      <c r="D88" s="191"/>
      <c r="E88" s="213"/>
    </row>
    <row r="89" spans="1:5" x14ac:dyDescent="0.15">
      <c r="A89" s="200">
        <v>51</v>
      </c>
      <c r="B89" s="193" t="s">
        <v>575</v>
      </c>
      <c r="C89" s="221">
        <f>C83+C84+C86+C88</f>
        <v>400</v>
      </c>
      <c r="D89" s="191"/>
      <c r="E89" s="213"/>
    </row>
    <row r="90" spans="1:5" ht="10.5" customHeight="1" x14ac:dyDescent="0.15">
      <c r="A90" s="454" t="s">
        <v>576</v>
      </c>
      <c r="B90" s="455"/>
      <c r="C90" s="455"/>
      <c r="D90" s="455"/>
      <c r="E90" s="456"/>
    </row>
    <row r="91" spans="1:5" x14ac:dyDescent="0.15">
      <c r="A91" s="200">
        <v>52</v>
      </c>
      <c r="B91" s="190" t="s">
        <v>577</v>
      </c>
      <c r="C91" s="219">
        <v>0</v>
      </c>
      <c r="D91" s="191"/>
      <c r="E91" s="213"/>
    </row>
    <row r="92" spans="1:5" ht="21" x14ac:dyDescent="0.15">
      <c r="A92" s="200">
        <v>53</v>
      </c>
      <c r="B92" s="190" t="s">
        <v>578</v>
      </c>
      <c r="C92" s="219">
        <v>0</v>
      </c>
      <c r="D92" s="191"/>
      <c r="E92" s="213"/>
    </row>
    <row r="93" spans="1:5" ht="31.5" x14ac:dyDescent="0.15">
      <c r="A93" s="200">
        <v>54</v>
      </c>
      <c r="B93" s="190" t="s">
        <v>579</v>
      </c>
      <c r="C93" s="219">
        <v>0</v>
      </c>
      <c r="D93" s="191"/>
      <c r="E93" s="213"/>
    </row>
    <row r="94" spans="1:5" x14ac:dyDescent="0.15">
      <c r="A94" s="200" t="s">
        <v>580</v>
      </c>
      <c r="B94" s="190" t="s">
        <v>581</v>
      </c>
      <c r="C94" s="222">
        <v>0</v>
      </c>
      <c r="D94" s="191"/>
      <c r="E94" s="213"/>
    </row>
    <row r="95" spans="1:5" x14ac:dyDescent="0.15">
      <c r="A95" s="200" t="s">
        <v>582</v>
      </c>
      <c r="B95" s="190" t="s">
        <v>583</v>
      </c>
      <c r="C95" s="222">
        <v>0</v>
      </c>
      <c r="D95" s="191"/>
      <c r="E95" s="213"/>
    </row>
    <row r="96" spans="1:5" ht="31.5" x14ac:dyDescent="0.15">
      <c r="A96" s="200">
        <v>55</v>
      </c>
      <c r="B96" s="190" t="s">
        <v>584</v>
      </c>
      <c r="C96" s="219">
        <v>-56.761600000000001</v>
      </c>
      <c r="D96" s="191"/>
      <c r="E96" s="213"/>
    </row>
    <row r="97" spans="1:5" x14ac:dyDescent="0.15">
      <c r="A97" s="200">
        <v>56</v>
      </c>
      <c r="B97" s="190" t="s">
        <v>585</v>
      </c>
      <c r="C97" s="219">
        <v>0</v>
      </c>
      <c r="D97" s="191"/>
      <c r="E97" s="213"/>
    </row>
    <row r="98" spans="1:5" ht="21" x14ac:dyDescent="0.15">
      <c r="A98" s="200" t="s">
        <v>586</v>
      </c>
      <c r="B98" s="190" t="s">
        <v>587</v>
      </c>
      <c r="C98" s="222">
        <v>0</v>
      </c>
      <c r="D98" s="191"/>
      <c r="E98" s="213"/>
    </row>
    <row r="99" spans="1:5" ht="10.5" hidden="1" customHeight="1" outlineLevel="1" x14ac:dyDescent="0.15">
      <c r="A99" s="200"/>
      <c r="B99" s="190" t="s">
        <v>633</v>
      </c>
      <c r="C99" s="224">
        <v>0</v>
      </c>
      <c r="D99" s="191"/>
      <c r="E99" s="213"/>
    </row>
    <row r="100" spans="1:5" ht="21" collapsed="1" x14ac:dyDescent="0.15">
      <c r="A100" s="200" t="s">
        <v>588</v>
      </c>
      <c r="B100" s="190" t="s">
        <v>589</v>
      </c>
      <c r="C100" s="220"/>
      <c r="D100" s="191"/>
      <c r="E100" s="213"/>
    </row>
    <row r="101" spans="1:5" ht="10.5" hidden="1" customHeight="1" outlineLevel="1" x14ac:dyDescent="0.15">
      <c r="A101" s="200"/>
      <c r="B101" s="190" t="s">
        <v>633</v>
      </c>
      <c r="C101" s="220"/>
      <c r="D101" s="191"/>
      <c r="E101" s="213"/>
    </row>
    <row r="102" spans="1:5" ht="21" collapsed="1" x14ac:dyDescent="0.15">
      <c r="A102" s="200" t="s">
        <v>590</v>
      </c>
      <c r="B102" s="190" t="s">
        <v>591</v>
      </c>
      <c r="C102" s="219">
        <v>0</v>
      </c>
      <c r="D102" s="191"/>
      <c r="E102" s="213"/>
    </row>
    <row r="103" spans="1:5" ht="10.5" hidden="1" customHeight="1" outlineLevel="1" x14ac:dyDescent="0.15">
      <c r="A103" s="200"/>
      <c r="B103" s="190" t="s">
        <v>634</v>
      </c>
      <c r="C103" s="192"/>
      <c r="D103" s="191"/>
      <c r="E103" s="213"/>
    </row>
    <row r="104" spans="1:5" ht="10.5" hidden="1" customHeight="1" outlineLevel="1" x14ac:dyDescent="0.15">
      <c r="A104" s="200"/>
      <c r="B104" s="190" t="s">
        <v>637</v>
      </c>
      <c r="C104" s="192"/>
      <c r="D104" s="191"/>
      <c r="E104" s="213"/>
    </row>
    <row r="105" spans="1:5" ht="10.5" hidden="1" customHeight="1" outlineLevel="1" x14ac:dyDescent="0.15">
      <c r="A105" s="200"/>
      <c r="B105" s="190" t="s">
        <v>638</v>
      </c>
      <c r="C105" s="192"/>
      <c r="D105" s="191"/>
      <c r="E105" s="213"/>
    </row>
    <row r="106" spans="1:5" collapsed="1" x14ac:dyDescent="0.15">
      <c r="A106" s="200">
        <v>57</v>
      </c>
      <c r="B106" s="193" t="s">
        <v>592</v>
      </c>
      <c r="C106" s="221">
        <v>-56.761600000000001</v>
      </c>
      <c r="D106" s="191"/>
      <c r="E106" s="213"/>
    </row>
    <row r="107" spans="1:5" x14ac:dyDescent="0.15">
      <c r="A107" s="200">
        <v>58</v>
      </c>
      <c r="B107" s="193" t="s">
        <v>431</v>
      </c>
      <c r="C107" s="221">
        <v>343.23840000000001</v>
      </c>
      <c r="D107" s="191"/>
      <c r="E107" s="213"/>
    </row>
    <row r="108" spans="1:5" x14ac:dyDescent="0.15">
      <c r="A108" s="200">
        <v>59</v>
      </c>
      <c r="B108" s="193" t="s">
        <v>593</v>
      </c>
      <c r="C108" s="221">
        <v>3870.8167480800003</v>
      </c>
      <c r="D108" s="191"/>
      <c r="E108" s="213"/>
    </row>
    <row r="109" spans="1:5" x14ac:dyDescent="0.15">
      <c r="A109" s="200" t="s">
        <v>594</v>
      </c>
      <c r="B109" s="190" t="s">
        <v>595</v>
      </c>
      <c r="C109" s="192"/>
      <c r="D109" s="191"/>
      <c r="E109" s="213"/>
    </row>
    <row r="110" spans="1:5" ht="10.5" hidden="1" customHeight="1" outlineLevel="1" x14ac:dyDescent="0.15">
      <c r="A110" s="200"/>
      <c r="B110" s="190" t="s">
        <v>639</v>
      </c>
      <c r="C110" s="192"/>
      <c r="D110" s="191"/>
      <c r="E110" s="213"/>
    </row>
    <row r="111" spans="1:5" ht="10.5" hidden="1" customHeight="1" outlineLevel="1" x14ac:dyDescent="0.15">
      <c r="A111" s="200"/>
      <c r="B111" s="190" t="s">
        <v>640</v>
      </c>
      <c r="C111" s="192"/>
      <c r="D111" s="191"/>
      <c r="E111" s="213"/>
    </row>
    <row r="112" spans="1:5" ht="10.5" hidden="1" customHeight="1" outlineLevel="1" x14ac:dyDescent="0.15">
      <c r="A112" s="200"/>
      <c r="B112" s="190" t="s">
        <v>641</v>
      </c>
      <c r="C112" s="192"/>
      <c r="D112" s="191"/>
      <c r="E112" s="213"/>
    </row>
    <row r="113" spans="1:5" collapsed="1" x14ac:dyDescent="0.15">
      <c r="A113" s="200">
        <v>60</v>
      </c>
      <c r="B113" s="193" t="s">
        <v>11</v>
      </c>
      <c r="C113" s="221">
        <v>20003.482625159999</v>
      </c>
      <c r="D113" s="191"/>
      <c r="E113" s="213"/>
    </row>
    <row r="114" spans="1:5" ht="10.5" customHeight="1" x14ac:dyDescent="0.15">
      <c r="A114" s="454" t="s">
        <v>596</v>
      </c>
      <c r="B114" s="455"/>
      <c r="C114" s="455"/>
      <c r="D114" s="455"/>
      <c r="E114" s="456"/>
    </row>
    <row r="115" spans="1:5" x14ac:dyDescent="0.15">
      <c r="A115" s="200">
        <v>61</v>
      </c>
      <c r="B115" s="190" t="s">
        <v>597</v>
      </c>
      <c r="C115" s="225">
        <v>0.16351044512449434</v>
      </c>
      <c r="D115" s="191"/>
      <c r="E115" s="213"/>
    </row>
    <row r="116" spans="1:5" x14ac:dyDescent="0.15">
      <c r="A116" s="200">
        <v>62</v>
      </c>
      <c r="B116" s="190" t="s">
        <v>598</v>
      </c>
      <c r="C116" s="225">
        <v>0.17634820966840439</v>
      </c>
      <c r="D116" s="191"/>
      <c r="E116" s="213"/>
    </row>
    <row r="117" spans="1:5" x14ac:dyDescent="0.15">
      <c r="A117" s="200">
        <v>63</v>
      </c>
      <c r="B117" s="190" t="s">
        <v>599</v>
      </c>
      <c r="C117" s="225">
        <v>0.19350714176197303</v>
      </c>
      <c r="D117" s="191"/>
      <c r="E117" s="213"/>
    </row>
    <row r="118" spans="1:5" x14ac:dyDescent="0.15">
      <c r="A118" s="200">
        <v>64</v>
      </c>
      <c r="B118" s="190" t="s">
        <v>600</v>
      </c>
      <c r="C118" s="196">
        <v>0.12</v>
      </c>
      <c r="D118" s="191"/>
      <c r="E118" s="213"/>
    </row>
    <row r="119" spans="1:5" x14ac:dyDescent="0.15">
      <c r="A119" s="200">
        <v>65</v>
      </c>
      <c r="B119" s="190" t="s">
        <v>601</v>
      </c>
      <c r="C119" s="195">
        <v>2.5000000000000001E-2</v>
      </c>
      <c r="D119" s="191"/>
      <c r="E119" s="213"/>
    </row>
    <row r="120" spans="1:5" x14ac:dyDescent="0.15">
      <c r="A120" s="200">
        <v>66</v>
      </c>
      <c r="B120" s="190" t="s">
        <v>602</v>
      </c>
      <c r="C120" s="195">
        <v>0.02</v>
      </c>
      <c r="D120" s="191"/>
      <c r="E120" s="165"/>
    </row>
    <row r="121" spans="1:5" x14ac:dyDescent="0.15">
      <c r="A121" s="200">
        <v>67</v>
      </c>
      <c r="B121" s="190" t="s">
        <v>603</v>
      </c>
      <c r="C121" s="195">
        <v>0.03</v>
      </c>
      <c r="D121" s="191"/>
      <c r="E121" s="165"/>
    </row>
    <row r="122" spans="1:5" x14ac:dyDescent="0.15">
      <c r="A122" s="200" t="s">
        <v>604</v>
      </c>
      <c r="B122" s="190" t="s">
        <v>605</v>
      </c>
      <c r="C122" s="195">
        <v>0</v>
      </c>
      <c r="D122" s="191"/>
      <c r="E122" s="165"/>
    </row>
    <row r="123" spans="1:5" x14ac:dyDescent="0.15">
      <c r="A123" s="200">
        <v>68</v>
      </c>
      <c r="B123" s="190" t="s">
        <v>606</v>
      </c>
      <c r="C123" s="225">
        <v>0.1135</v>
      </c>
      <c r="D123" s="191"/>
      <c r="E123" s="165"/>
    </row>
    <row r="124" spans="1:5" x14ac:dyDescent="0.15">
      <c r="A124" s="200">
        <v>69</v>
      </c>
      <c r="B124" s="190" t="s">
        <v>607</v>
      </c>
      <c r="C124" s="192"/>
      <c r="D124" s="191"/>
      <c r="E124" s="165"/>
    </row>
    <row r="125" spans="1:5" x14ac:dyDescent="0.15">
      <c r="A125" s="200">
        <v>70</v>
      </c>
      <c r="B125" s="190" t="s">
        <v>607</v>
      </c>
      <c r="C125" s="192"/>
      <c r="D125" s="191"/>
      <c r="E125" s="165"/>
    </row>
    <row r="126" spans="1:5" x14ac:dyDescent="0.15">
      <c r="A126" s="200">
        <v>71</v>
      </c>
      <c r="B126" s="190" t="s">
        <v>607</v>
      </c>
      <c r="C126" s="192"/>
      <c r="D126" s="191"/>
      <c r="E126" s="165"/>
    </row>
    <row r="127" spans="1:5" x14ac:dyDescent="0.15">
      <c r="A127" s="454" t="s">
        <v>608</v>
      </c>
      <c r="B127" s="455"/>
      <c r="C127" s="455"/>
      <c r="D127" s="455"/>
      <c r="E127" s="456"/>
    </row>
    <row r="128" spans="1:5" ht="31.5" x14ac:dyDescent="0.15">
      <c r="A128" s="200">
        <v>72</v>
      </c>
      <c r="B128" s="190" t="s">
        <v>609</v>
      </c>
      <c r="C128" s="222">
        <v>218.7</v>
      </c>
      <c r="D128" s="191"/>
      <c r="E128" s="165"/>
    </row>
    <row r="129" spans="1:5" ht="31.5" x14ac:dyDescent="0.15">
      <c r="A129" s="200">
        <v>73</v>
      </c>
      <c r="B129" s="190" t="s">
        <v>610</v>
      </c>
      <c r="C129" s="222">
        <v>175</v>
      </c>
      <c r="D129" s="191"/>
      <c r="E129" s="165"/>
    </row>
    <row r="130" spans="1:5" x14ac:dyDescent="0.15">
      <c r="A130" s="200">
        <v>74</v>
      </c>
      <c r="B130" s="190" t="s">
        <v>518</v>
      </c>
      <c r="C130" s="192"/>
      <c r="D130" s="191"/>
      <c r="E130" s="165"/>
    </row>
    <row r="131" spans="1:5" ht="21" x14ac:dyDescent="0.15">
      <c r="A131" s="200">
        <v>75</v>
      </c>
      <c r="B131" s="190" t="s">
        <v>611</v>
      </c>
      <c r="C131" s="222">
        <v>0</v>
      </c>
      <c r="D131" s="191"/>
      <c r="E131" s="165"/>
    </row>
    <row r="132" spans="1:5" x14ac:dyDescent="0.15">
      <c r="A132" s="454" t="s">
        <v>612</v>
      </c>
      <c r="B132" s="455"/>
      <c r="C132" s="455"/>
      <c r="D132" s="455"/>
      <c r="E132" s="456"/>
    </row>
    <row r="133" spans="1:5" x14ac:dyDescent="0.15">
      <c r="A133" s="200">
        <v>76</v>
      </c>
      <c r="B133" s="190" t="s">
        <v>613</v>
      </c>
      <c r="C133" s="192"/>
      <c r="D133" s="191"/>
      <c r="E133" s="165"/>
    </row>
    <row r="134" spans="1:5" x14ac:dyDescent="0.15">
      <c r="A134" s="200">
        <v>77</v>
      </c>
      <c r="B134" s="190" t="s">
        <v>614</v>
      </c>
      <c r="C134" s="192"/>
      <c r="D134" s="191"/>
      <c r="E134" s="165"/>
    </row>
    <row r="135" spans="1:5" x14ac:dyDescent="0.15">
      <c r="A135" s="200">
        <v>78</v>
      </c>
      <c r="B135" s="190" t="s">
        <v>574</v>
      </c>
      <c r="C135" s="192"/>
      <c r="D135" s="191"/>
      <c r="E135" s="165"/>
    </row>
    <row r="136" spans="1:5" x14ac:dyDescent="0.15">
      <c r="A136" s="200">
        <v>79</v>
      </c>
      <c r="B136" s="190" t="s">
        <v>615</v>
      </c>
      <c r="C136" s="192"/>
      <c r="D136" s="191"/>
      <c r="E136" s="165"/>
    </row>
    <row r="137" spans="1:5" x14ac:dyDescent="0.15">
      <c r="A137" s="454" t="s">
        <v>616</v>
      </c>
      <c r="B137" s="455"/>
      <c r="C137" s="455"/>
      <c r="D137" s="455"/>
      <c r="E137" s="456"/>
    </row>
    <row r="138" spans="1:5" ht="10.5" customHeight="1" x14ac:dyDescent="0.15">
      <c r="A138" s="200">
        <v>80</v>
      </c>
      <c r="B138" s="190" t="s">
        <v>617</v>
      </c>
      <c r="C138" s="192"/>
      <c r="D138" s="191"/>
      <c r="E138" s="165"/>
    </row>
    <row r="139" spans="1:5" x14ac:dyDescent="0.15">
      <c r="A139" s="200">
        <v>81</v>
      </c>
      <c r="B139" s="190" t="s">
        <v>618</v>
      </c>
      <c r="C139" s="192"/>
      <c r="D139" s="191"/>
      <c r="E139" s="165"/>
    </row>
    <row r="140" spans="1:5" x14ac:dyDescent="0.15">
      <c r="A140" s="200">
        <v>82</v>
      </c>
      <c r="B140" s="190" t="s">
        <v>619</v>
      </c>
      <c r="C140" s="192"/>
      <c r="D140" s="191"/>
      <c r="E140" s="165"/>
    </row>
    <row r="141" spans="1:5" x14ac:dyDescent="0.15">
      <c r="A141" s="200">
        <v>83</v>
      </c>
      <c r="B141" s="190" t="s">
        <v>620</v>
      </c>
      <c r="C141" s="192"/>
      <c r="D141" s="191"/>
      <c r="E141" s="165"/>
    </row>
    <row r="142" spans="1:5" x14ac:dyDescent="0.15">
      <c r="A142" s="200">
        <v>84</v>
      </c>
      <c r="B142" s="190" t="s">
        <v>621</v>
      </c>
      <c r="C142" s="192"/>
      <c r="D142" s="191"/>
      <c r="E142" s="165"/>
    </row>
    <row r="143" spans="1:5" x14ac:dyDescent="0.15">
      <c r="A143" s="200">
        <v>85</v>
      </c>
      <c r="B143" s="190" t="s">
        <v>622</v>
      </c>
      <c r="C143" s="192"/>
      <c r="D143" s="191"/>
      <c r="E143" s="165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9"/>
  <sheetViews>
    <sheetView workbookViewId="0">
      <selection activeCell="C3" sqref="C3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353</v>
      </c>
      <c r="B1" s="19" t="s">
        <v>667</v>
      </c>
    </row>
    <row r="2" spans="1:11" x14ac:dyDescent="0.15">
      <c r="A2" s="19"/>
      <c r="K2" s="155" t="s">
        <v>366</v>
      </c>
    </row>
    <row r="3" spans="1:11" x14ac:dyDescent="0.15">
      <c r="C3" s="161">
        <v>43646</v>
      </c>
    </row>
    <row r="4" spans="1:11" x14ac:dyDescent="0.15">
      <c r="C4" s="139" t="s">
        <v>0</v>
      </c>
      <c r="D4" s="140" t="s">
        <v>1</v>
      </c>
      <c r="E4" s="141" t="s">
        <v>2</v>
      </c>
      <c r="F4" s="139" t="s">
        <v>6</v>
      </c>
      <c r="G4" s="140" t="s">
        <v>7</v>
      </c>
      <c r="H4" s="141" t="s">
        <v>8</v>
      </c>
      <c r="I4" s="140" t="s">
        <v>190</v>
      </c>
      <c r="J4" s="140" t="s">
        <v>191</v>
      </c>
      <c r="K4" s="141" t="s">
        <v>192</v>
      </c>
    </row>
    <row r="5" spans="1:11" x14ac:dyDescent="0.15">
      <c r="C5" s="533" t="s">
        <v>277</v>
      </c>
      <c r="D5" s="534"/>
      <c r="E5" s="535"/>
      <c r="F5" s="533" t="s">
        <v>278</v>
      </c>
      <c r="G5" s="534"/>
      <c r="H5" s="535"/>
      <c r="I5" s="533" t="s">
        <v>279</v>
      </c>
      <c r="J5" s="534"/>
      <c r="K5" s="535"/>
    </row>
    <row r="6" spans="1:11" x14ac:dyDescent="0.15">
      <c r="A6" s="130"/>
      <c r="B6" s="130"/>
      <c r="C6" s="139" t="s">
        <v>280</v>
      </c>
      <c r="D6" s="140" t="s">
        <v>281</v>
      </c>
      <c r="E6" s="141" t="s">
        <v>282</v>
      </c>
      <c r="F6" s="139" t="s">
        <v>280</v>
      </c>
      <c r="G6" s="140" t="s">
        <v>281</v>
      </c>
      <c r="H6" s="141" t="s">
        <v>282</v>
      </c>
      <c r="I6" s="140" t="s">
        <v>280</v>
      </c>
      <c r="J6" s="140" t="s">
        <v>281</v>
      </c>
      <c r="K6" s="141" t="s">
        <v>282</v>
      </c>
    </row>
    <row r="7" spans="1:11" x14ac:dyDescent="0.15">
      <c r="A7" s="47">
        <v>1</v>
      </c>
      <c r="B7" s="142" t="s">
        <v>355</v>
      </c>
      <c r="C7" s="45"/>
      <c r="D7" s="45"/>
      <c r="E7" s="45"/>
      <c r="F7" s="45"/>
      <c r="G7" s="45"/>
      <c r="H7" s="45"/>
      <c r="I7" s="45"/>
      <c r="J7" s="167"/>
      <c r="K7" s="45"/>
    </row>
    <row r="8" spans="1:11" x14ac:dyDescent="0.15">
      <c r="A8" s="132">
        <v>2</v>
      </c>
      <c r="B8" s="126" t="s">
        <v>283</v>
      </c>
      <c r="C8" s="126"/>
      <c r="D8" s="126"/>
      <c r="E8" s="126"/>
      <c r="F8" s="126"/>
      <c r="G8" s="126"/>
      <c r="H8" s="126"/>
      <c r="I8" s="126"/>
      <c r="J8" s="133"/>
      <c r="K8" s="126"/>
    </row>
    <row r="9" spans="1:11" x14ac:dyDescent="0.15">
      <c r="A9" s="132">
        <v>3</v>
      </c>
      <c r="B9" s="126" t="s">
        <v>284</v>
      </c>
      <c r="C9" s="126"/>
      <c r="D9" s="126"/>
      <c r="E9" s="126"/>
      <c r="F9" s="126"/>
      <c r="G9" s="126"/>
      <c r="H9" s="126"/>
      <c r="I9" s="126"/>
      <c r="J9" s="133"/>
      <c r="K9" s="126"/>
    </row>
    <row r="10" spans="1:11" x14ac:dyDescent="0.15">
      <c r="A10" s="132">
        <v>4</v>
      </c>
      <c r="B10" s="126" t="s">
        <v>285</v>
      </c>
      <c r="C10" s="126"/>
      <c r="D10" s="126"/>
      <c r="E10" s="126"/>
      <c r="F10" s="126"/>
      <c r="G10" s="126"/>
      <c r="H10" s="126"/>
      <c r="I10" s="126"/>
      <c r="J10" s="133"/>
      <c r="K10" s="126"/>
    </row>
    <row r="11" spans="1:11" x14ac:dyDescent="0.15">
      <c r="A11" s="132">
        <v>5</v>
      </c>
      <c r="B11" s="126" t="s">
        <v>286</v>
      </c>
      <c r="C11" s="126"/>
      <c r="D11" s="126"/>
      <c r="E11" s="126"/>
      <c r="F11" s="126"/>
      <c r="G11" s="126"/>
      <c r="H11" s="126"/>
      <c r="I11" s="126"/>
      <c r="J11" s="133"/>
      <c r="K11" s="126"/>
    </row>
    <row r="12" spans="1:11" x14ac:dyDescent="0.15">
      <c r="A12" s="143">
        <v>6</v>
      </c>
      <c r="B12" s="144" t="s">
        <v>354</v>
      </c>
      <c r="C12" s="134"/>
      <c r="D12" s="134"/>
      <c r="E12" s="134"/>
      <c r="F12" s="134"/>
      <c r="G12" s="134"/>
      <c r="H12" s="134"/>
      <c r="I12" s="134"/>
      <c r="J12" s="133"/>
      <c r="K12" s="133"/>
    </row>
    <row r="13" spans="1:11" x14ac:dyDescent="0.15">
      <c r="A13" s="132">
        <v>7</v>
      </c>
      <c r="B13" s="126" t="s">
        <v>287</v>
      </c>
      <c r="C13" s="126"/>
      <c r="D13" s="126"/>
      <c r="E13" s="126"/>
      <c r="F13" s="126"/>
      <c r="G13" s="126"/>
      <c r="H13" s="126"/>
      <c r="I13" s="126"/>
      <c r="J13" s="133"/>
      <c r="K13" s="126"/>
    </row>
    <row r="14" spans="1:11" x14ac:dyDescent="0.15">
      <c r="A14" s="132">
        <v>8</v>
      </c>
      <c r="B14" s="126" t="s">
        <v>288</v>
      </c>
      <c r="C14" s="126"/>
      <c r="D14" s="126"/>
      <c r="E14" s="126"/>
      <c r="F14" s="126"/>
      <c r="G14" s="126"/>
      <c r="H14" s="126"/>
      <c r="I14" s="126"/>
      <c r="J14" s="133"/>
      <c r="K14" s="126"/>
    </row>
    <row r="15" spans="1:11" x14ac:dyDescent="0.15">
      <c r="A15" s="132">
        <v>9</v>
      </c>
      <c r="B15" s="126" t="s">
        <v>289</v>
      </c>
      <c r="C15" s="126"/>
      <c r="D15" s="126"/>
      <c r="E15" s="126"/>
      <c r="F15" s="126"/>
      <c r="G15" s="126"/>
      <c r="H15" s="126"/>
      <c r="I15" s="126"/>
      <c r="J15" s="133"/>
      <c r="K15" s="126"/>
    </row>
    <row r="16" spans="1:11" x14ac:dyDescent="0.15">
      <c r="A16" s="132">
        <v>10</v>
      </c>
      <c r="B16" s="126" t="s">
        <v>290</v>
      </c>
      <c r="C16" s="126"/>
      <c r="D16" s="126"/>
      <c r="E16" s="126"/>
      <c r="F16" s="126"/>
      <c r="G16" s="126"/>
      <c r="H16" s="126"/>
      <c r="I16" s="126"/>
      <c r="J16" s="133"/>
      <c r="K16" s="133"/>
    </row>
    <row r="17" spans="1:11" x14ac:dyDescent="0.15">
      <c r="A17" s="132">
        <v>11</v>
      </c>
      <c r="B17" s="126" t="s">
        <v>286</v>
      </c>
      <c r="C17" s="126"/>
      <c r="D17" s="126"/>
      <c r="E17" s="126"/>
      <c r="F17" s="126"/>
      <c r="G17" s="126"/>
      <c r="H17" s="126"/>
      <c r="I17" s="126"/>
      <c r="J17" s="133"/>
      <c r="K17" s="126"/>
    </row>
    <row r="18" spans="1:11" x14ac:dyDescent="0.15">
      <c r="J18" s="169">
        <f>+J7+J16</f>
        <v>0</v>
      </c>
    </row>
    <row r="19" spans="1:11" x14ac:dyDescent="0.15">
      <c r="B19" s="12" t="s">
        <v>695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0"/>
  <sheetViews>
    <sheetView workbookViewId="0">
      <selection activeCell="J1" sqref="J1:K1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356</v>
      </c>
      <c r="B1" s="19" t="s">
        <v>668</v>
      </c>
      <c r="J1" s="536">
        <v>43646</v>
      </c>
      <c r="K1" s="536"/>
    </row>
    <row r="2" spans="1:11" x14ac:dyDescent="0.15">
      <c r="K2" s="155" t="s">
        <v>366</v>
      </c>
    </row>
    <row r="4" spans="1:11" x14ac:dyDescent="0.15">
      <c r="C4" s="139" t="s">
        <v>0</v>
      </c>
      <c r="D4" s="140" t="s">
        <v>1</v>
      </c>
      <c r="E4" s="141" t="s">
        <v>2</v>
      </c>
      <c r="F4" s="139" t="s">
        <v>6</v>
      </c>
      <c r="G4" s="140" t="s">
        <v>7</v>
      </c>
      <c r="H4" s="141" t="s">
        <v>8</v>
      </c>
      <c r="I4" s="140" t="s">
        <v>190</v>
      </c>
      <c r="J4" s="140" t="s">
        <v>191</v>
      </c>
      <c r="K4" s="141" t="s">
        <v>192</v>
      </c>
    </row>
    <row r="5" spans="1:11" x14ac:dyDescent="0.15">
      <c r="C5" s="533" t="s">
        <v>277</v>
      </c>
      <c r="D5" s="534"/>
      <c r="E5" s="535"/>
      <c r="F5" s="533" t="s">
        <v>278</v>
      </c>
      <c r="G5" s="534"/>
      <c r="H5" s="535"/>
      <c r="I5" s="533" t="s">
        <v>279</v>
      </c>
      <c r="J5" s="534"/>
      <c r="K5" s="535"/>
    </row>
    <row r="6" spans="1:11" x14ac:dyDescent="0.15">
      <c r="A6" s="130"/>
      <c r="B6" s="130"/>
      <c r="C6" s="139" t="s">
        <v>280</v>
      </c>
      <c r="D6" s="140" t="s">
        <v>281</v>
      </c>
      <c r="E6" s="141" t="s">
        <v>282</v>
      </c>
      <c r="F6" s="139" t="s">
        <v>280</v>
      </c>
      <c r="G6" s="140" t="s">
        <v>281</v>
      </c>
      <c r="H6" s="141" t="s">
        <v>282</v>
      </c>
      <c r="I6" s="140" t="s">
        <v>280</v>
      </c>
      <c r="J6" s="140" t="s">
        <v>281</v>
      </c>
      <c r="K6" s="141" t="s">
        <v>282</v>
      </c>
    </row>
    <row r="7" spans="1:11" x14ac:dyDescent="0.15">
      <c r="A7" s="47">
        <v>1</v>
      </c>
      <c r="B7" s="142" t="s">
        <v>355</v>
      </c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15">
      <c r="A8" s="132">
        <v>2</v>
      </c>
      <c r="B8" s="126" t="s">
        <v>283</v>
      </c>
      <c r="C8" s="126"/>
      <c r="D8" s="126"/>
      <c r="E8" s="126"/>
      <c r="F8" s="126"/>
      <c r="G8" s="126"/>
      <c r="H8" s="126"/>
      <c r="I8" s="126"/>
      <c r="J8" s="126"/>
      <c r="K8" s="126"/>
    </row>
    <row r="9" spans="1:11" x14ac:dyDescent="0.15">
      <c r="A9" s="132">
        <v>3</v>
      </c>
      <c r="B9" s="126" t="s">
        <v>284</v>
      </c>
      <c r="C9" s="126"/>
      <c r="D9" s="126"/>
      <c r="E9" s="126"/>
      <c r="F9" s="126"/>
      <c r="G9" s="126"/>
      <c r="H9" s="126"/>
      <c r="I9" s="126"/>
      <c r="J9" s="126"/>
      <c r="K9" s="126"/>
    </row>
    <row r="10" spans="1:11" x14ac:dyDescent="0.15">
      <c r="A10" s="132">
        <v>4</v>
      </c>
      <c r="B10" s="126" t="s">
        <v>285</v>
      </c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1" x14ac:dyDescent="0.15">
      <c r="A11" s="132">
        <v>5</v>
      </c>
      <c r="B11" s="126" t="s">
        <v>286</v>
      </c>
      <c r="C11" s="126"/>
      <c r="D11" s="126"/>
      <c r="E11" s="126"/>
      <c r="F11" s="126"/>
      <c r="G11" s="126"/>
      <c r="H11" s="126"/>
      <c r="I11" s="126"/>
      <c r="J11" s="126"/>
      <c r="K11" s="126"/>
    </row>
    <row r="12" spans="1:11" x14ac:dyDescent="0.15">
      <c r="A12" s="143">
        <v>6</v>
      </c>
      <c r="B12" s="144" t="s">
        <v>354</v>
      </c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x14ac:dyDescent="0.15">
      <c r="A13" s="132">
        <v>7</v>
      </c>
      <c r="B13" s="126" t="s">
        <v>287</v>
      </c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 x14ac:dyDescent="0.15">
      <c r="A14" s="132">
        <v>8</v>
      </c>
      <c r="B14" s="126" t="s">
        <v>288</v>
      </c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1" x14ac:dyDescent="0.15">
      <c r="A15" s="132">
        <v>9</v>
      </c>
      <c r="B15" s="126" t="s">
        <v>289</v>
      </c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1" x14ac:dyDescent="0.15">
      <c r="A16" s="132">
        <v>10</v>
      </c>
      <c r="B16" s="126" t="s">
        <v>290</v>
      </c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1" x14ac:dyDescent="0.15">
      <c r="A17" s="132">
        <v>11</v>
      </c>
      <c r="B17" s="126" t="s">
        <v>286</v>
      </c>
      <c r="C17" s="126"/>
      <c r="D17" s="126"/>
      <c r="E17" s="126"/>
      <c r="F17" s="126"/>
      <c r="G17" s="126"/>
      <c r="H17" s="126"/>
      <c r="I17" s="126"/>
      <c r="J17" s="126"/>
      <c r="K17" s="126"/>
    </row>
    <row r="19" spans="1:11" x14ac:dyDescent="0.15">
      <c r="B19" s="12" t="s">
        <v>367</v>
      </c>
    </row>
    <row r="20" spans="1:11" x14ac:dyDescent="0.15">
      <c r="B20" s="12" t="s">
        <v>368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23"/>
  <sheetViews>
    <sheetView workbookViewId="0">
      <selection activeCell="S1" sqref="S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357</v>
      </c>
      <c r="B1" s="19" t="s">
        <v>669</v>
      </c>
      <c r="S1" s="161">
        <v>43646</v>
      </c>
    </row>
    <row r="2" spans="1:19" x14ac:dyDescent="0.15">
      <c r="M2" s="155" t="s">
        <v>366</v>
      </c>
    </row>
    <row r="3" spans="1:19" x14ac:dyDescent="0.15">
      <c r="A3" s="19"/>
    </row>
    <row r="4" spans="1:19" x14ac:dyDescent="0.15">
      <c r="A4" s="128"/>
      <c r="B4" s="129"/>
      <c r="C4" s="132" t="s">
        <v>0</v>
      </c>
      <c r="D4" s="132" t="s">
        <v>1</v>
      </c>
      <c r="E4" s="132" t="s">
        <v>2</v>
      </c>
      <c r="F4" s="132" t="s">
        <v>5</v>
      </c>
      <c r="G4" s="132" t="s">
        <v>6</v>
      </c>
      <c r="H4" s="132" t="s">
        <v>7</v>
      </c>
      <c r="I4" s="132" t="s">
        <v>8</v>
      </c>
      <c r="J4" s="132" t="s">
        <v>189</v>
      </c>
      <c r="K4" s="132" t="s">
        <v>190</v>
      </c>
      <c r="L4" s="132" t="s">
        <v>191</v>
      </c>
      <c r="M4" s="132" t="s">
        <v>192</v>
      </c>
      <c r="N4" s="132" t="s">
        <v>193</v>
      </c>
      <c r="O4" s="132" t="s">
        <v>194</v>
      </c>
      <c r="P4" s="132" t="s">
        <v>291</v>
      </c>
      <c r="Q4" s="132" t="s">
        <v>292</v>
      </c>
      <c r="R4" s="132" t="s">
        <v>293</v>
      </c>
      <c r="S4" s="132" t="s">
        <v>294</v>
      </c>
    </row>
    <row r="5" spans="1:19" x14ac:dyDescent="0.15">
      <c r="A5" s="128"/>
      <c r="B5" s="129"/>
      <c r="C5" s="532" t="s">
        <v>295</v>
      </c>
      <c r="D5" s="532"/>
      <c r="E5" s="532"/>
      <c r="F5" s="532"/>
      <c r="G5" s="532"/>
      <c r="H5" s="532" t="s">
        <v>296</v>
      </c>
      <c r="I5" s="532"/>
      <c r="J5" s="532"/>
      <c r="K5" s="532"/>
      <c r="L5" s="532" t="s">
        <v>297</v>
      </c>
      <c r="M5" s="532"/>
      <c r="N5" s="532"/>
      <c r="O5" s="532"/>
      <c r="P5" s="532" t="s">
        <v>298</v>
      </c>
      <c r="Q5" s="532"/>
      <c r="R5" s="532"/>
      <c r="S5" s="532"/>
    </row>
    <row r="6" spans="1:19" ht="21" x14ac:dyDescent="0.15">
      <c r="A6" s="130"/>
      <c r="B6" s="131"/>
      <c r="C6" s="147" t="s">
        <v>299</v>
      </c>
      <c r="D6" s="147" t="s">
        <v>300</v>
      </c>
      <c r="E6" s="147" t="s">
        <v>301</v>
      </c>
      <c r="F6" s="147" t="s">
        <v>302</v>
      </c>
      <c r="G6" s="148">
        <v>12.5</v>
      </c>
      <c r="H6" s="147" t="s">
        <v>303</v>
      </c>
      <c r="I6" s="147" t="s">
        <v>304</v>
      </c>
      <c r="J6" s="147" t="s">
        <v>305</v>
      </c>
      <c r="K6" s="148">
        <v>12.5</v>
      </c>
      <c r="L6" s="147" t="s">
        <v>303</v>
      </c>
      <c r="M6" s="147" t="s">
        <v>304</v>
      </c>
      <c r="N6" s="147" t="s">
        <v>305</v>
      </c>
      <c r="O6" s="148">
        <v>12.5</v>
      </c>
      <c r="P6" s="147" t="s">
        <v>303</v>
      </c>
      <c r="Q6" s="147" t="s">
        <v>304</v>
      </c>
      <c r="R6" s="147" t="s">
        <v>305</v>
      </c>
      <c r="S6" s="148">
        <v>12.5</v>
      </c>
    </row>
    <row r="7" spans="1:19" x14ac:dyDescent="0.15">
      <c r="A7" s="132">
        <v>1</v>
      </c>
      <c r="B7" s="134" t="s">
        <v>306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</row>
    <row r="8" spans="1:19" x14ac:dyDescent="0.15">
      <c r="A8" s="132">
        <v>2</v>
      </c>
      <c r="B8" s="134" t="s">
        <v>307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</row>
    <row r="9" spans="1:19" x14ac:dyDescent="0.15">
      <c r="A9" s="132">
        <v>3</v>
      </c>
      <c r="B9" s="145" t="s">
        <v>308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x14ac:dyDescent="0.15">
      <c r="A10" s="132">
        <v>4</v>
      </c>
      <c r="B10" s="146" t="s">
        <v>309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x14ac:dyDescent="0.15">
      <c r="A11" s="132">
        <v>5</v>
      </c>
      <c r="B11" s="135" t="s">
        <v>310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x14ac:dyDescent="0.15">
      <c r="A12" s="132">
        <v>6</v>
      </c>
      <c r="B12" s="145" t="s">
        <v>311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x14ac:dyDescent="0.15">
      <c r="A13" s="132">
        <v>7</v>
      </c>
      <c r="B13" s="135" t="s">
        <v>312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x14ac:dyDescent="0.15">
      <c r="A14" s="132">
        <v>8</v>
      </c>
      <c r="B14" s="135" t="s">
        <v>313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x14ac:dyDescent="0.15">
      <c r="A15" s="132">
        <v>9</v>
      </c>
      <c r="B15" s="136" t="s">
        <v>314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</row>
    <row r="16" spans="1:19" x14ac:dyDescent="0.15">
      <c r="A16" s="132">
        <v>10</v>
      </c>
      <c r="B16" s="145" t="s">
        <v>308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</row>
    <row r="17" spans="1:19" s="128" customFormat="1" x14ac:dyDescent="0.15">
      <c r="A17" s="132">
        <v>11</v>
      </c>
      <c r="B17" s="146" t="s">
        <v>309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spans="1:19" x14ac:dyDescent="0.15">
      <c r="A18" s="132">
        <v>12</v>
      </c>
      <c r="B18" s="135" t="s">
        <v>310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</row>
    <row r="19" spans="1:19" x14ac:dyDescent="0.15">
      <c r="A19" s="132">
        <v>13</v>
      </c>
      <c r="B19" s="145" t="s">
        <v>311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spans="1:19" x14ac:dyDescent="0.15">
      <c r="A20" s="132">
        <v>14</v>
      </c>
      <c r="B20" s="135" t="s">
        <v>312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spans="1:19" x14ac:dyDescent="0.15">
      <c r="A21" s="132">
        <v>15</v>
      </c>
      <c r="B21" s="135" t="s">
        <v>313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3" spans="1:19" x14ac:dyDescent="0.15">
      <c r="B23" s="170" t="s">
        <v>414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23"/>
  <sheetViews>
    <sheetView workbookViewId="0">
      <selection activeCell="R1" sqref="R1:S1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358</v>
      </c>
      <c r="B1" s="19" t="s">
        <v>670</v>
      </c>
      <c r="R1" s="536">
        <v>43646</v>
      </c>
      <c r="S1" s="536"/>
    </row>
    <row r="2" spans="1:19" x14ac:dyDescent="0.15">
      <c r="A2" s="19"/>
      <c r="M2" s="155" t="s">
        <v>366</v>
      </c>
    </row>
    <row r="3" spans="1:19" x14ac:dyDescent="0.15">
      <c r="A3" s="19"/>
    </row>
    <row r="4" spans="1:19" x14ac:dyDescent="0.15">
      <c r="A4" s="128"/>
      <c r="B4" s="129"/>
      <c r="C4" s="132" t="s">
        <v>0</v>
      </c>
      <c r="D4" s="132" t="s">
        <v>1</v>
      </c>
      <c r="E4" s="132" t="s">
        <v>2</v>
      </c>
      <c r="F4" s="132" t="s">
        <v>5</v>
      </c>
      <c r="G4" s="132" t="s">
        <v>6</v>
      </c>
      <c r="H4" s="132" t="s">
        <v>7</v>
      </c>
      <c r="I4" s="132" t="s">
        <v>8</v>
      </c>
      <c r="J4" s="132" t="s">
        <v>189</v>
      </c>
      <c r="K4" s="132" t="s">
        <v>190</v>
      </c>
      <c r="L4" s="132" t="s">
        <v>191</v>
      </c>
      <c r="M4" s="132" t="s">
        <v>192</v>
      </c>
      <c r="N4" s="132" t="s">
        <v>193</v>
      </c>
      <c r="O4" s="132" t="s">
        <v>194</v>
      </c>
      <c r="P4" s="132" t="s">
        <v>291</v>
      </c>
      <c r="Q4" s="132" t="s">
        <v>292</v>
      </c>
      <c r="R4" s="132" t="s">
        <v>293</v>
      </c>
      <c r="S4" s="132" t="s">
        <v>294</v>
      </c>
    </row>
    <row r="5" spans="1:19" x14ac:dyDescent="0.15">
      <c r="A5" s="128"/>
      <c r="B5" s="129"/>
      <c r="C5" s="532" t="s">
        <v>295</v>
      </c>
      <c r="D5" s="532"/>
      <c r="E5" s="532"/>
      <c r="F5" s="532"/>
      <c r="G5" s="532"/>
      <c r="H5" s="532" t="s">
        <v>296</v>
      </c>
      <c r="I5" s="532"/>
      <c r="J5" s="532"/>
      <c r="K5" s="532"/>
      <c r="L5" s="532" t="s">
        <v>297</v>
      </c>
      <c r="M5" s="532"/>
      <c r="N5" s="532"/>
      <c r="O5" s="532"/>
      <c r="P5" s="532" t="s">
        <v>298</v>
      </c>
      <c r="Q5" s="532"/>
      <c r="R5" s="532"/>
      <c r="S5" s="532"/>
    </row>
    <row r="6" spans="1:19" ht="21" x14ac:dyDescent="0.15">
      <c r="A6" s="130"/>
      <c r="B6" s="131"/>
      <c r="C6" s="147" t="s">
        <v>299</v>
      </c>
      <c r="D6" s="147" t="s">
        <v>300</v>
      </c>
      <c r="E6" s="147" t="s">
        <v>301</v>
      </c>
      <c r="F6" s="147" t="s">
        <v>302</v>
      </c>
      <c r="G6" s="148">
        <v>12.5</v>
      </c>
      <c r="H6" s="147" t="s">
        <v>303</v>
      </c>
      <c r="I6" s="147" t="s">
        <v>304</v>
      </c>
      <c r="J6" s="147" t="s">
        <v>305</v>
      </c>
      <c r="K6" s="148">
        <v>12.5</v>
      </c>
      <c r="L6" s="147" t="s">
        <v>303</v>
      </c>
      <c r="M6" s="147" t="s">
        <v>304</v>
      </c>
      <c r="N6" s="147" t="s">
        <v>305</v>
      </c>
      <c r="O6" s="148">
        <v>12.5</v>
      </c>
      <c r="P6" s="147" t="s">
        <v>303</v>
      </c>
      <c r="Q6" s="147" t="s">
        <v>304</v>
      </c>
      <c r="R6" s="147" t="s">
        <v>305</v>
      </c>
      <c r="S6" s="148">
        <v>12.5</v>
      </c>
    </row>
    <row r="7" spans="1:19" x14ac:dyDescent="0.15">
      <c r="A7" s="132">
        <v>1</v>
      </c>
      <c r="B7" s="134" t="s">
        <v>306</v>
      </c>
      <c r="C7" s="134"/>
      <c r="D7" s="168"/>
      <c r="E7" s="168"/>
      <c r="F7" s="134"/>
      <c r="G7" s="134"/>
      <c r="H7" s="134"/>
      <c r="I7" s="168"/>
      <c r="J7" s="134"/>
      <c r="K7" s="134"/>
      <c r="L7" s="134"/>
      <c r="M7" s="134"/>
      <c r="N7" s="168">
        <v>0</v>
      </c>
      <c r="O7" s="134"/>
      <c r="P7" s="134"/>
      <c r="Q7" s="134"/>
      <c r="R7" s="168">
        <v>0</v>
      </c>
      <c r="S7" s="134"/>
    </row>
    <row r="8" spans="1:19" x14ac:dyDescent="0.15">
      <c r="A8" s="132">
        <v>2</v>
      </c>
      <c r="B8" s="134" t="s">
        <v>307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>
        <v>0</v>
      </c>
      <c r="O8" s="134"/>
      <c r="P8" s="134"/>
      <c r="Q8" s="134"/>
      <c r="R8" s="134">
        <v>0</v>
      </c>
      <c r="S8" s="134"/>
    </row>
    <row r="9" spans="1:19" x14ac:dyDescent="0.15">
      <c r="A9" s="132">
        <v>3</v>
      </c>
      <c r="B9" s="145" t="s">
        <v>308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x14ac:dyDescent="0.15">
      <c r="A10" s="132">
        <v>4</v>
      </c>
      <c r="B10" s="146" t="s">
        <v>309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x14ac:dyDescent="0.15">
      <c r="A11" s="132">
        <v>5</v>
      </c>
      <c r="B11" s="135" t="s">
        <v>310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x14ac:dyDescent="0.15">
      <c r="A12" s="132">
        <v>6</v>
      </c>
      <c r="B12" s="145" t="s">
        <v>311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x14ac:dyDescent="0.15">
      <c r="A13" s="132">
        <v>7</v>
      </c>
      <c r="B13" s="135" t="s">
        <v>312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x14ac:dyDescent="0.15">
      <c r="A14" s="132">
        <v>8</v>
      </c>
      <c r="B14" s="135" t="s">
        <v>313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x14ac:dyDescent="0.15">
      <c r="A15" s="132">
        <v>9</v>
      </c>
      <c r="B15" s="136" t="s">
        <v>314</v>
      </c>
      <c r="C15" s="134"/>
      <c r="D15" s="168"/>
      <c r="E15" s="168"/>
      <c r="F15" s="134"/>
      <c r="G15" s="134"/>
      <c r="H15" s="134"/>
      <c r="I15" s="168"/>
      <c r="J15" s="134"/>
      <c r="K15" s="134"/>
      <c r="L15" s="134"/>
      <c r="M15" s="134"/>
      <c r="N15" s="168">
        <v>0</v>
      </c>
      <c r="O15" s="134"/>
      <c r="P15" s="134"/>
      <c r="Q15" s="134"/>
      <c r="R15" s="168">
        <v>0</v>
      </c>
      <c r="S15" s="134"/>
    </row>
    <row r="16" spans="1:19" x14ac:dyDescent="0.15">
      <c r="A16" s="132">
        <v>10</v>
      </c>
      <c r="B16" s="145" t="s">
        <v>308</v>
      </c>
      <c r="C16" s="126"/>
      <c r="D16" s="133"/>
      <c r="E16" s="133"/>
      <c r="F16" s="126"/>
      <c r="G16" s="126"/>
      <c r="H16" s="126"/>
      <c r="I16" s="133"/>
      <c r="J16" s="126"/>
      <c r="K16" s="126"/>
      <c r="L16" s="126"/>
      <c r="M16" s="126"/>
      <c r="N16" s="126"/>
      <c r="O16" s="126"/>
      <c r="P16" s="126"/>
      <c r="Q16" s="126"/>
      <c r="R16" s="126"/>
      <c r="S16" s="126"/>
    </row>
    <row r="17" spans="1:19" x14ac:dyDescent="0.15">
      <c r="A17" s="132">
        <v>11</v>
      </c>
      <c r="B17" s="146" t="s">
        <v>309</v>
      </c>
      <c r="C17" s="126"/>
      <c r="D17" s="133"/>
      <c r="E17" s="133"/>
      <c r="F17" s="126"/>
      <c r="G17" s="126"/>
      <c r="H17" s="126"/>
      <c r="I17" s="133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spans="1:19" s="128" customFormat="1" x14ac:dyDescent="0.15">
      <c r="A18" s="132">
        <v>12</v>
      </c>
      <c r="B18" s="135" t="s">
        <v>310</v>
      </c>
      <c r="C18" s="126"/>
      <c r="D18" s="133"/>
      <c r="E18" s="133"/>
      <c r="F18" s="126"/>
      <c r="G18" s="126"/>
      <c r="H18" s="126"/>
      <c r="I18" s="133"/>
      <c r="J18" s="126"/>
      <c r="K18" s="126"/>
      <c r="L18" s="126"/>
      <c r="M18" s="126"/>
      <c r="N18" s="168"/>
      <c r="O18" s="126"/>
      <c r="P18" s="126"/>
      <c r="Q18" s="126"/>
      <c r="R18" s="168"/>
      <c r="S18" s="126"/>
    </row>
    <row r="19" spans="1:19" x14ac:dyDescent="0.15">
      <c r="A19" s="132">
        <v>13</v>
      </c>
      <c r="B19" s="145" t="s">
        <v>311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spans="1:19" x14ac:dyDescent="0.15">
      <c r="A20" s="132">
        <v>14</v>
      </c>
      <c r="B20" s="135" t="s">
        <v>312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spans="1:19" x14ac:dyDescent="0.15">
      <c r="A21" s="132">
        <v>15</v>
      </c>
      <c r="B21" s="135" t="s">
        <v>313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3" spans="1:19" x14ac:dyDescent="0.15">
      <c r="A23" s="12" t="s">
        <v>694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5"/>
  <sheetViews>
    <sheetView workbookViewId="0">
      <selection activeCell="O56" sqref="O56"/>
    </sheetView>
  </sheetViews>
  <sheetFormatPr baseColWidth="10" defaultColWidth="12" defaultRowHeight="12" x14ac:dyDescent="0.2"/>
  <cols>
    <col min="1" max="1" width="8.33203125" style="341" bestFit="1" customWidth="1"/>
    <col min="2" max="2" width="22.83203125" style="341" customWidth="1"/>
    <col min="3" max="6" width="13.33203125" style="341" customWidth="1"/>
    <col min="7" max="16384" width="12" style="341"/>
  </cols>
  <sheetData>
    <row r="1" spans="1:8" x14ac:dyDescent="0.2">
      <c r="A1" s="349" t="s">
        <v>829</v>
      </c>
      <c r="B1" s="349" t="s">
        <v>831</v>
      </c>
    </row>
    <row r="2" spans="1:8" x14ac:dyDescent="0.2">
      <c r="A2" s="349"/>
      <c r="B2" s="349"/>
      <c r="H2" s="155" t="s">
        <v>366</v>
      </c>
    </row>
    <row r="3" spans="1:8" x14ac:dyDescent="0.2">
      <c r="B3" s="340"/>
      <c r="C3" s="350">
        <v>43465</v>
      </c>
      <c r="D3" s="350">
        <f>EOMONTH(C3,-12)</f>
        <v>43100</v>
      </c>
      <c r="E3" s="350">
        <f>+C3</f>
        <v>43465</v>
      </c>
      <c r="F3" s="350">
        <f>+D3</f>
        <v>43100</v>
      </c>
    </row>
    <row r="4" spans="1:8" x14ac:dyDescent="0.2">
      <c r="B4" s="347" t="s">
        <v>820</v>
      </c>
      <c r="C4" s="424" t="s">
        <v>3</v>
      </c>
      <c r="D4" s="424" t="s">
        <v>821</v>
      </c>
      <c r="E4" s="424" t="s">
        <v>3</v>
      </c>
      <c r="F4" s="424" t="s">
        <v>821</v>
      </c>
    </row>
    <row r="5" spans="1:8" x14ac:dyDescent="0.2">
      <c r="B5" s="342" t="s">
        <v>822</v>
      </c>
      <c r="C5" s="343">
        <v>2.5393959894120104</v>
      </c>
      <c r="D5" s="343">
        <v>2.3552593528952768</v>
      </c>
      <c r="E5" s="343">
        <v>77.072060448717821</v>
      </c>
      <c r="F5" s="343">
        <v>62.198139891025633</v>
      </c>
    </row>
    <row r="6" spans="1:8" x14ac:dyDescent="0.2">
      <c r="B6" s="342" t="s">
        <v>823</v>
      </c>
      <c r="C6" s="343">
        <v>-2.6483955203101099</v>
      </c>
      <c r="D6" s="343">
        <v>-2.4044468478582193</v>
      </c>
      <c r="E6" s="343">
        <v>-77.072060448717806</v>
      </c>
      <c r="F6" s="343">
        <v>-62.198139891025605</v>
      </c>
    </row>
    <row r="7" spans="1:8" x14ac:dyDescent="0.2">
      <c r="B7" s="342" t="s">
        <v>824</v>
      </c>
      <c r="C7" s="343">
        <v>-3.1000414126479203</v>
      </c>
      <c r="D7" s="343">
        <v>-2.5626022727069486</v>
      </c>
      <c r="E7" s="344"/>
      <c r="F7" s="344"/>
    </row>
    <row r="8" spans="1:8" x14ac:dyDescent="0.2">
      <c r="B8" s="342" t="s">
        <v>825</v>
      </c>
      <c r="C8" s="343">
        <v>3.52287799026388</v>
      </c>
      <c r="D8" s="343">
        <v>2.979089858782928</v>
      </c>
      <c r="E8" s="344"/>
      <c r="F8" s="344"/>
    </row>
    <row r="9" spans="1:8" x14ac:dyDescent="0.2">
      <c r="B9" s="342" t="s">
        <v>826</v>
      </c>
      <c r="C9" s="343">
        <v>4.22582543364845</v>
      </c>
      <c r="D9" s="343">
        <v>3.6243271729082212</v>
      </c>
      <c r="E9" s="344"/>
      <c r="F9" s="344"/>
    </row>
    <row r="10" spans="1:8" x14ac:dyDescent="0.2">
      <c r="B10" s="342" t="s">
        <v>827</v>
      </c>
      <c r="C10" s="343">
        <v>-4.4671547806174194</v>
      </c>
      <c r="D10" s="343">
        <v>-3.8868167888021672</v>
      </c>
      <c r="E10" s="344"/>
      <c r="F10" s="344"/>
    </row>
    <row r="11" spans="1:8" x14ac:dyDescent="0.2">
      <c r="B11" s="345" t="s">
        <v>828</v>
      </c>
      <c r="C11" s="346">
        <v>4.4671547806174194</v>
      </c>
      <c r="D11" s="346">
        <v>3.8868167888021672</v>
      </c>
      <c r="E11" s="346">
        <v>77.072060448717821</v>
      </c>
      <c r="F11" s="346">
        <v>62.198139891025633</v>
      </c>
    </row>
    <row r="12" spans="1:8" x14ac:dyDescent="0.2">
      <c r="B12" s="348" t="s">
        <v>820</v>
      </c>
      <c r="C12" s="537" t="s">
        <v>3</v>
      </c>
      <c r="D12" s="537"/>
      <c r="E12" s="537" t="s">
        <v>4</v>
      </c>
      <c r="F12" s="537"/>
    </row>
    <row r="13" spans="1:8" x14ac:dyDescent="0.2">
      <c r="B13" s="348" t="s">
        <v>570</v>
      </c>
      <c r="C13" s="538">
        <v>3621.7713384899998</v>
      </c>
      <c r="D13" s="538"/>
      <c r="E13" s="539">
        <v>3491.5241890000002</v>
      </c>
      <c r="F13" s="539"/>
    </row>
    <row r="15" spans="1:8" x14ac:dyDescent="0.2">
      <c r="B15" s="341" t="s">
        <v>830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workbookViewId="0">
      <selection activeCell="F1" sqref="F1"/>
    </sheetView>
  </sheetViews>
  <sheetFormatPr baseColWidth="10" defaultRowHeight="15" x14ac:dyDescent="0.25"/>
  <cols>
    <col min="1" max="1" width="5.33203125" style="353" bestFit="1" customWidth="1"/>
    <col min="2" max="2" width="44.6640625" style="353" customWidth="1"/>
    <col min="3" max="6" width="20" style="353" customWidth="1"/>
    <col min="7" max="16384" width="12" style="353"/>
  </cols>
  <sheetData>
    <row r="1" spans="1:8" x14ac:dyDescent="0.25">
      <c r="A1" s="354" t="s">
        <v>836</v>
      </c>
      <c r="B1" s="354" t="s">
        <v>835</v>
      </c>
      <c r="F1" s="419">
        <v>43646</v>
      </c>
      <c r="H1" s="155" t="s">
        <v>366</v>
      </c>
    </row>
    <row r="3" spans="1:8" s="357" customFormat="1" ht="44.25" customHeight="1" x14ac:dyDescent="0.25">
      <c r="B3" s="358"/>
      <c r="C3" s="359" t="s">
        <v>835</v>
      </c>
      <c r="D3" s="359" t="s">
        <v>848</v>
      </c>
      <c r="E3" s="359" t="s">
        <v>837</v>
      </c>
      <c r="F3" s="418" t="s">
        <v>892</v>
      </c>
    </row>
    <row r="4" spans="1:8" x14ac:dyDescent="0.25">
      <c r="B4" s="355" t="s">
        <v>843</v>
      </c>
      <c r="C4" s="356">
        <v>0</v>
      </c>
      <c r="D4" s="356">
        <v>0</v>
      </c>
      <c r="E4" s="356">
        <v>448.238359</v>
      </c>
      <c r="F4" s="356">
        <v>448.238359</v>
      </c>
    </row>
    <row r="5" spans="1:8" x14ac:dyDescent="0.25">
      <c r="B5" s="355" t="s">
        <v>847</v>
      </c>
      <c r="C5" s="356">
        <v>0</v>
      </c>
      <c r="D5" s="356">
        <v>0</v>
      </c>
      <c r="E5" s="356">
        <v>619.30075199999999</v>
      </c>
      <c r="F5" s="356">
        <v>619.30075199999999</v>
      </c>
    </row>
    <row r="6" spans="1:8" x14ac:dyDescent="0.25">
      <c r="B6" s="355" t="s">
        <v>846</v>
      </c>
      <c r="C6" s="356">
        <v>0</v>
      </c>
      <c r="D6" s="356">
        <v>0</v>
      </c>
      <c r="E6" s="356">
        <v>6238.4184539999997</v>
      </c>
      <c r="F6" s="356">
        <v>6238.4184539999997</v>
      </c>
    </row>
    <row r="7" spans="1:8" x14ac:dyDescent="0.25">
      <c r="B7" s="355" t="s">
        <v>842</v>
      </c>
      <c r="C7" s="356">
        <v>0</v>
      </c>
      <c r="D7" s="356">
        <v>0</v>
      </c>
      <c r="E7" s="356">
        <v>1415.0002999999999</v>
      </c>
      <c r="F7" s="356">
        <v>1415.0002999999999</v>
      </c>
    </row>
    <row r="8" spans="1:8" x14ac:dyDescent="0.25">
      <c r="B8" s="355" t="s">
        <v>839</v>
      </c>
      <c r="C8" s="356">
        <v>0</v>
      </c>
      <c r="D8" s="356">
        <v>0</v>
      </c>
      <c r="E8" s="356">
        <v>4431.9244040000003</v>
      </c>
      <c r="F8" s="356">
        <v>4431.9244040000003</v>
      </c>
    </row>
    <row r="9" spans="1:8" x14ac:dyDescent="0.25">
      <c r="B9" s="355" t="s">
        <v>840</v>
      </c>
      <c r="C9" s="356">
        <v>0</v>
      </c>
      <c r="D9" s="356">
        <v>0</v>
      </c>
      <c r="E9" s="356">
        <v>0</v>
      </c>
      <c r="F9" s="356">
        <v>0</v>
      </c>
    </row>
    <row r="10" spans="1:8" x14ac:dyDescent="0.25">
      <c r="B10" s="355" t="s">
        <v>845</v>
      </c>
      <c r="C10" s="356">
        <v>14485.685975689999</v>
      </c>
      <c r="D10" s="356">
        <v>0</v>
      </c>
      <c r="E10" s="356">
        <v>20315.961007310001</v>
      </c>
      <c r="F10" s="356">
        <v>34801.646982999999</v>
      </c>
    </row>
    <row r="11" spans="1:8" x14ac:dyDescent="0.25">
      <c r="B11" s="355" t="s">
        <v>844</v>
      </c>
      <c r="C11" s="356">
        <v>14485.685975689999</v>
      </c>
      <c r="D11" s="356">
        <v>0</v>
      </c>
      <c r="E11" s="356">
        <v>14177.176326310002</v>
      </c>
      <c r="F11" s="356">
        <v>28662.862302000001</v>
      </c>
    </row>
    <row r="12" spans="1:8" x14ac:dyDescent="0.25">
      <c r="B12" s="355" t="s">
        <v>37</v>
      </c>
      <c r="C12" s="356">
        <v>128.76402431</v>
      </c>
      <c r="D12" s="356">
        <v>0</v>
      </c>
      <c r="E12" s="356">
        <v>428.83478368999999</v>
      </c>
      <c r="F12" s="360">
        <v>557.59880799999996</v>
      </c>
    </row>
    <row r="13" spans="1:8" x14ac:dyDescent="0.25">
      <c r="B13" s="361" t="s">
        <v>838</v>
      </c>
      <c r="C13" s="362">
        <v>14614.449999999999</v>
      </c>
      <c r="D13" s="362">
        <v>0</v>
      </c>
      <c r="E13" s="362">
        <v>28050.753356000001</v>
      </c>
      <c r="F13" s="362">
        <v>42665.203355999998</v>
      </c>
    </row>
    <row r="14" spans="1:8" x14ac:dyDescent="0.25">
      <c r="E14" s="363">
        <f>SUM(E5+E6+E9+E4+E10+E12-E13)</f>
        <v>0</v>
      </c>
      <c r="F14" s="363">
        <f>SUM(F5+F6+F9+F4+F10+F12-F13)</f>
        <v>0</v>
      </c>
    </row>
    <row r="15" spans="1:8" x14ac:dyDescent="0.25">
      <c r="B15" s="353" t="s">
        <v>841</v>
      </c>
    </row>
    <row r="16" spans="1:8" x14ac:dyDescent="0.25">
      <c r="B16" s="353" t="s">
        <v>849</v>
      </c>
    </row>
  </sheetData>
  <conditionalFormatting sqref="E14:F14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9"/>
  <sheetViews>
    <sheetView zoomScaleNormal="100" workbookViewId="0">
      <selection activeCell="D1" sqref="D1"/>
    </sheetView>
  </sheetViews>
  <sheetFormatPr baseColWidth="10" defaultColWidth="12" defaultRowHeight="12" x14ac:dyDescent="0.2"/>
  <cols>
    <col min="1" max="1" width="5.6640625" style="272" customWidth="1"/>
    <col min="2" max="2" width="95.33203125" style="272" customWidth="1"/>
    <col min="3" max="4" width="17.5" style="272" customWidth="1"/>
    <col min="5" max="16384" width="12" style="272"/>
  </cols>
  <sheetData>
    <row r="1" spans="1:5" x14ac:dyDescent="0.2">
      <c r="A1" s="270" t="s">
        <v>759</v>
      </c>
      <c r="B1" s="270" t="s">
        <v>760</v>
      </c>
      <c r="D1" s="155" t="s">
        <v>366</v>
      </c>
    </row>
    <row r="2" spans="1:5" x14ac:dyDescent="0.2">
      <c r="B2" s="270"/>
      <c r="C2" s="271"/>
      <c r="E2" s="273"/>
    </row>
    <row r="3" spans="1:5" x14ac:dyDescent="0.2">
      <c r="B3" s="270" t="s">
        <v>642</v>
      </c>
      <c r="C3" s="271"/>
      <c r="E3" s="273"/>
    </row>
    <row r="4" spans="1:5" x14ac:dyDescent="0.2">
      <c r="B4" s="274" t="s">
        <v>643</v>
      </c>
      <c r="C4" s="439">
        <v>43646</v>
      </c>
      <c r="E4" s="273"/>
    </row>
    <row r="5" spans="1:5" x14ac:dyDescent="0.2">
      <c r="B5" s="275" t="s">
        <v>24</v>
      </c>
      <c r="C5" s="275" t="s">
        <v>644</v>
      </c>
      <c r="D5" s="275" t="s">
        <v>645</v>
      </c>
      <c r="E5" s="286"/>
    </row>
    <row r="6" spans="1:5" x14ac:dyDescent="0.2">
      <c r="B6" s="276" t="s">
        <v>28</v>
      </c>
      <c r="C6" s="442">
        <v>437.49847599999998</v>
      </c>
      <c r="D6" s="277"/>
      <c r="E6" s="286"/>
    </row>
    <row r="7" spans="1:5" x14ac:dyDescent="0.2">
      <c r="B7" s="276" t="s">
        <v>29</v>
      </c>
      <c r="C7" s="442">
        <v>10.739883000000001</v>
      </c>
      <c r="D7" s="277"/>
      <c r="E7" s="286"/>
    </row>
    <row r="8" spans="1:5" x14ac:dyDescent="0.2">
      <c r="B8" s="276" t="s">
        <v>30</v>
      </c>
      <c r="C8" s="442">
        <v>34801.646983000006</v>
      </c>
      <c r="D8" s="277"/>
      <c r="E8" s="286"/>
    </row>
    <row r="9" spans="1:5" x14ac:dyDescent="0.2">
      <c r="B9" s="276" t="s">
        <v>646</v>
      </c>
      <c r="C9" s="442">
        <v>6238.4184539999997</v>
      </c>
      <c r="D9" s="277" t="s">
        <v>189</v>
      </c>
      <c r="E9" s="286"/>
    </row>
    <row r="10" spans="1:5" x14ac:dyDescent="0.2">
      <c r="B10" s="276" t="s">
        <v>647</v>
      </c>
      <c r="C10" s="442">
        <v>619.30075199999999</v>
      </c>
      <c r="D10" s="277" t="s">
        <v>190</v>
      </c>
      <c r="E10" s="286"/>
    </row>
    <row r="11" spans="1:5" x14ac:dyDescent="0.2">
      <c r="B11" s="276" t="s">
        <v>33</v>
      </c>
      <c r="C11" s="442">
        <v>273.25356499999998</v>
      </c>
      <c r="D11" s="277" t="s">
        <v>191</v>
      </c>
      <c r="E11" s="286"/>
    </row>
    <row r="12" spans="1:5" x14ac:dyDescent="0.2">
      <c r="B12" s="276" t="s">
        <v>34</v>
      </c>
      <c r="C12" s="442">
        <v>0</v>
      </c>
      <c r="D12" s="277"/>
      <c r="E12" s="286"/>
    </row>
    <row r="13" spans="1:5" x14ac:dyDescent="0.2">
      <c r="B13" s="276" t="s">
        <v>648</v>
      </c>
      <c r="C13" s="442">
        <v>0</v>
      </c>
      <c r="D13" s="277"/>
      <c r="E13" s="286"/>
    </row>
    <row r="14" spans="1:5" x14ac:dyDescent="0.2">
      <c r="B14" s="276" t="s">
        <v>649</v>
      </c>
      <c r="C14" s="442">
        <v>0</v>
      </c>
      <c r="D14" s="277" t="s">
        <v>193</v>
      </c>
      <c r="E14" s="286"/>
    </row>
    <row r="15" spans="1:5" x14ac:dyDescent="0.2">
      <c r="B15" s="276" t="s">
        <v>35</v>
      </c>
      <c r="C15" s="442">
        <v>59.503155</v>
      </c>
      <c r="D15" s="277"/>
      <c r="E15" s="286"/>
    </row>
    <row r="16" spans="1:5" x14ac:dyDescent="0.2">
      <c r="B16" s="276" t="s">
        <v>36</v>
      </c>
      <c r="C16" s="442">
        <v>135.86336799999998</v>
      </c>
      <c r="D16" s="277"/>
      <c r="E16" s="285">
        <f>SUM(C17:C18)-C16</f>
        <v>0</v>
      </c>
    </row>
    <row r="17" spans="2:5" x14ac:dyDescent="0.2">
      <c r="B17" s="278" t="s">
        <v>650</v>
      </c>
      <c r="C17" s="443">
        <v>113.83863599999998</v>
      </c>
      <c r="D17" s="277"/>
      <c r="E17" s="285"/>
    </row>
    <row r="18" spans="2:5" x14ac:dyDescent="0.2">
      <c r="B18" s="278" t="s">
        <v>651</v>
      </c>
      <c r="C18" s="443">
        <v>22.024732</v>
      </c>
      <c r="D18" s="277" t="s">
        <v>6</v>
      </c>
      <c r="E18" s="285"/>
    </row>
    <row r="19" spans="2:5" x14ac:dyDescent="0.2">
      <c r="B19" s="276" t="s">
        <v>944</v>
      </c>
      <c r="C19" s="443">
        <v>52.946218000000002</v>
      </c>
      <c r="D19" s="446"/>
      <c r="E19" s="285"/>
    </row>
    <row r="20" spans="2:5" x14ac:dyDescent="0.2">
      <c r="B20" s="276" t="s">
        <v>37</v>
      </c>
      <c r="C20" s="442">
        <v>18.251308999999999</v>
      </c>
      <c r="D20" s="277"/>
      <c r="E20" s="285"/>
    </row>
    <row r="21" spans="2:5" x14ac:dyDescent="0.2">
      <c r="B21" s="276" t="s">
        <v>38</v>
      </c>
      <c r="C21" s="442">
        <v>17.781192000000001</v>
      </c>
      <c r="D21" s="277"/>
      <c r="E21" s="285"/>
    </row>
    <row r="22" spans="2:5" x14ac:dyDescent="0.2">
      <c r="B22" s="280" t="s">
        <v>26</v>
      </c>
      <c r="C22" s="444">
        <v>42665.203355000005</v>
      </c>
      <c r="D22" s="281"/>
      <c r="E22" s="285"/>
    </row>
    <row r="23" spans="2:5" x14ac:dyDescent="0.2">
      <c r="B23" s="275" t="s">
        <v>25</v>
      </c>
      <c r="C23" s="445"/>
      <c r="D23" s="282"/>
      <c r="E23" s="285"/>
    </row>
    <row r="24" spans="2:5" x14ac:dyDescent="0.2">
      <c r="B24" s="276" t="s">
        <v>39</v>
      </c>
      <c r="C24" s="442">
        <v>300.49985199999998</v>
      </c>
      <c r="D24" s="277"/>
      <c r="E24" s="285"/>
    </row>
    <row r="25" spans="2:5" x14ac:dyDescent="0.2">
      <c r="B25" s="276" t="s">
        <v>40</v>
      </c>
      <c r="C25" s="442">
        <v>15014.415249</v>
      </c>
      <c r="D25" s="277"/>
      <c r="E25" s="285"/>
    </row>
    <row r="26" spans="2:5" x14ac:dyDescent="0.2">
      <c r="B26" s="276" t="s">
        <v>33</v>
      </c>
      <c r="C26" s="442">
        <v>8.0350569999999983</v>
      </c>
      <c r="D26" s="277" t="s">
        <v>192</v>
      </c>
      <c r="E26" s="285"/>
    </row>
    <row r="27" spans="2:5" x14ac:dyDescent="0.2">
      <c r="B27" s="276" t="s">
        <v>41</v>
      </c>
      <c r="C27" s="442">
        <v>22484.740161999998</v>
      </c>
      <c r="D27" s="277"/>
      <c r="E27" s="285"/>
    </row>
    <row r="28" spans="2:5" x14ac:dyDescent="0.2">
      <c r="B28" s="276" t="s">
        <v>42</v>
      </c>
      <c r="C28" s="442">
        <v>319.45450299999999</v>
      </c>
      <c r="D28" s="277"/>
      <c r="E28" s="285"/>
    </row>
    <row r="29" spans="2:5" x14ac:dyDescent="0.2">
      <c r="B29" s="276" t="s">
        <v>43</v>
      </c>
      <c r="C29" s="442">
        <v>35.479951999999997</v>
      </c>
      <c r="D29" s="277"/>
      <c r="E29" s="285"/>
    </row>
    <row r="30" spans="2:5" x14ac:dyDescent="0.2">
      <c r="B30" s="276" t="s">
        <v>44</v>
      </c>
      <c r="C30" s="442">
        <v>78.516341999999995</v>
      </c>
      <c r="D30" s="277"/>
      <c r="E30" s="285"/>
    </row>
    <row r="31" spans="2:5" x14ac:dyDescent="0.2">
      <c r="B31" s="276" t="s">
        <v>45</v>
      </c>
      <c r="C31" s="442">
        <v>3.1559210000000002</v>
      </c>
      <c r="D31" s="277"/>
      <c r="E31" s="285"/>
    </row>
    <row r="32" spans="2:5" x14ac:dyDescent="0.2">
      <c r="B32" s="447" t="s">
        <v>945</v>
      </c>
      <c r="C32" s="442">
        <v>53.186563999999997</v>
      </c>
      <c r="D32" s="446"/>
      <c r="E32" s="285"/>
    </row>
    <row r="33" spans="2:5" x14ac:dyDescent="0.2">
      <c r="B33" s="276" t="s">
        <v>46</v>
      </c>
      <c r="C33" s="442">
        <v>400.19631899999996</v>
      </c>
      <c r="D33" s="277"/>
      <c r="E33" s="285">
        <f>SUM(C34:C35)-C33</f>
        <v>0</v>
      </c>
    </row>
    <row r="34" spans="2:5" x14ac:dyDescent="0.2">
      <c r="B34" s="278" t="s">
        <v>652</v>
      </c>
      <c r="C34" s="443">
        <v>399.43181899999996</v>
      </c>
      <c r="D34" s="277" t="s">
        <v>8</v>
      </c>
      <c r="E34" s="285"/>
    </row>
    <row r="35" spans="2:5" x14ac:dyDescent="0.2">
      <c r="B35" s="278" t="s">
        <v>653</v>
      </c>
      <c r="C35" s="443">
        <v>0.76449999999999996</v>
      </c>
      <c r="D35" s="277"/>
      <c r="E35" s="285"/>
    </row>
    <row r="36" spans="2:5" x14ac:dyDescent="0.2">
      <c r="B36" s="280" t="s">
        <v>27</v>
      </c>
      <c r="C36" s="444">
        <v>38697.679921000003</v>
      </c>
      <c r="D36" s="281"/>
      <c r="E36" s="285"/>
    </row>
    <row r="37" spans="2:5" x14ac:dyDescent="0.2">
      <c r="B37" s="276" t="s">
        <v>654</v>
      </c>
      <c r="C37" s="442">
        <v>595.089969</v>
      </c>
      <c r="D37" s="277" t="s">
        <v>0</v>
      </c>
      <c r="E37" s="285"/>
    </row>
    <row r="38" spans="2:5" x14ac:dyDescent="0.2">
      <c r="B38" s="276" t="s">
        <v>697</v>
      </c>
      <c r="C38" s="442">
        <v>350.45534700000002</v>
      </c>
      <c r="D38" s="277" t="s">
        <v>7</v>
      </c>
      <c r="E38" s="285"/>
    </row>
    <row r="39" spans="2:5" x14ac:dyDescent="0.2">
      <c r="B39" s="276" t="s">
        <v>655</v>
      </c>
      <c r="C39" s="442">
        <v>2879.495351</v>
      </c>
      <c r="D39" s="277"/>
      <c r="E39" s="285"/>
    </row>
    <row r="40" spans="2:5" x14ac:dyDescent="0.2">
      <c r="B40" s="283" t="s">
        <v>656</v>
      </c>
      <c r="C40" s="443">
        <v>2595.836558</v>
      </c>
      <c r="D40" s="277" t="s">
        <v>1</v>
      </c>
      <c r="E40" s="285">
        <f>SUM(C40:C43)-C39</f>
        <v>0</v>
      </c>
    </row>
    <row r="41" spans="2:5" x14ac:dyDescent="0.2">
      <c r="B41" s="283" t="s">
        <v>657</v>
      </c>
      <c r="C41" s="443">
        <v>283.658793</v>
      </c>
      <c r="D41" s="277" t="s">
        <v>2</v>
      </c>
      <c r="E41" s="279"/>
    </row>
    <row r="42" spans="2:5" x14ac:dyDescent="0.2">
      <c r="B42" s="283" t="s">
        <v>658</v>
      </c>
      <c r="C42" s="443">
        <v>0</v>
      </c>
      <c r="D42" s="277" t="s">
        <v>5</v>
      </c>
    </row>
    <row r="43" spans="2:5" x14ac:dyDescent="0.2">
      <c r="B43" s="283" t="s">
        <v>659</v>
      </c>
      <c r="C43" s="443">
        <v>0</v>
      </c>
      <c r="D43" s="277"/>
    </row>
    <row r="44" spans="2:5" x14ac:dyDescent="0.2">
      <c r="B44" s="276" t="s">
        <v>660</v>
      </c>
      <c r="C44" s="442">
        <v>142.48581200000001</v>
      </c>
      <c r="D44" s="277"/>
    </row>
    <row r="45" spans="2:5" x14ac:dyDescent="0.2">
      <c r="B45" s="280" t="s">
        <v>661</v>
      </c>
      <c r="C45" s="444">
        <v>3967.5264790000001</v>
      </c>
      <c r="D45" s="281"/>
    </row>
    <row r="46" spans="2:5" x14ac:dyDescent="0.2">
      <c r="B46" s="280" t="s">
        <v>662</v>
      </c>
      <c r="C46" s="444">
        <f>C36+C45</f>
        <v>42665.206400000003</v>
      </c>
      <c r="D46" s="281"/>
    </row>
    <row r="48" spans="2:5" x14ac:dyDescent="0.2">
      <c r="C48" s="285">
        <f>C22-C46</f>
        <v>-3.0449999976553954E-3</v>
      </c>
    </row>
    <row r="49" spans="3:3" x14ac:dyDescent="0.2">
      <c r="C49" s="284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5"/>
  <sheetViews>
    <sheetView zoomScaleNormal="100" workbookViewId="0">
      <selection activeCell="E21" sqref="E21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75" t="s">
        <v>326</v>
      </c>
      <c r="B1" s="175" t="s">
        <v>419</v>
      </c>
      <c r="C1" s="176"/>
      <c r="D1" s="176"/>
      <c r="F1" s="176"/>
    </row>
    <row r="2" spans="1:7" x14ac:dyDescent="0.2">
      <c r="A2" s="174"/>
      <c r="B2" s="177"/>
      <c r="C2" s="205">
        <v>43646</v>
      </c>
      <c r="D2" s="176"/>
      <c r="E2" s="176"/>
      <c r="F2" s="155" t="s">
        <v>366</v>
      </c>
    </row>
    <row r="3" spans="1:7" x14ac:dyDescent="0.2">
      <c r="A3" s="187">
        <v>1</v>
      </c>
      <c r="B3" s="178" t="s">
        <v>420</v>
      </c>
      <c r="C3" s="179" t="s">
        <v>421</v>
      </c>
      <c r="D3" s="179" t="s">
        <v>421</v>
      </c>
      <c r="E3" s="248" t="s">
        <v>421</v>
      </c>
      <c r="F3" s="179" t="s">
        <v>421</v>
      </c>
      <c r="G3" s="179" t="s">
        <v>421</v>
      </c>
    </row>
    <row r="4" spans="1:7" x14ac:dyDescent="0.2">
      <c r="A4" s="187">
        <v>2</v>
      </c>
      <c r="B4" s="178" t="s">
        <v>422</v>
      </c>
      <c r="C4" s="179" t="s">
        <v>423</v>
      </c>
      <c r="D4" s="179" t="s">
        <v>424</v>
      </c>
      <c r="E4" s="248" t="s">
        <v>713</v>
      </c>
      <c r="F4" s="179" t="s">
        <v>698</v>
      </c>
      <c r="G4" s="179" t="s">
        <v>717</v>
      </c>
    </row>
    <row r="5" spans="1:7" x14ac:dyDescent="0.2">
      <c r="A5" s="187">
        <v>3</v>
      </c>
      <c r="B5" s="180" t="s">
        <v>425</v>
      </c>
      <c r="C5" s="181" t="s">
        <v>426</v>
      </c>
      <c r="D5" s="181" t="s">
        <v>426</v>
      </c>
      <c r="E5" s="249" t="s">
        <v>426</v>
      </c>
      <c r="F5" s="181" t="s">
        <v>426</v>
      </c>
      <c r="G5" s="181" t="s">
        <v>426</v>
      </c>
    </row>
    <row r="6" spans="1:7" x14ac:dyDescent="0.2">
      <c r="A6" s="187"/>
      <c r="B6" s="182" t="s">
        <v>427</v>
      </c>
      <c r="C6" s="183"/>
      <c r="D6" s="183"/>
      <c r="E6" s="250"/>
      <c r="F6" s="183"/>
      <c r="G6" s="183"/>
    </row>
    <row r="7" spans="1:7" ht="21" x14ac:dyDescent="0.2">
      <c r="A7" s="187">
        <v>4</v>
      </c>
      <c r="B7" s="178" t="s">
        <v>428</v>
      </c>
      <c r="C7" s="179" t="s">
        <v>429</v>
      </c>
      <c r="D7" s="179" t="s">
        <v>430</v>
      </c>
      <c r="E7" s="248" t="s">
        <v>430</v>
      </c>
      <c r="F7" s="179" t="s">
        <v>431</v>
      </c>
      <c r="G7" s="179" t="s">
        <v>431</v>
      </c>
    </row>
    <row r="8" spans="1:7" ht="21" x14ac:dyDescent="0.2">
      <c r="A8" s="187">
        <v>5</v>
      </c>
      <c r="B8" s="178" t="s">
        <v>432</v>
      </c>
      <c r="C8" s="179" t="s">
        <v>429</v>
      </c>
      <c r="D8" s="179" t="s">
        <v>430</v>
      </c>
      <c r="E8" s="248" t="s">
        <v>430</v>
      </c>
      <c r="F8" s="179" t="s">
        <v>431</v>
      </c>
      <c r="G8" s="179" t="s">
        <v>431</v>
      </c>
    </row>
    <row r="9" spans="1:7" ht="21" x14ac:dyDescent="0.2">
      <c r="A9" s="187">
        <v>6</v>
      </c>
      <c r="B9" s="178" t="s">
        <v>433</v>
      </c>
      <c r="C9" s="179" t="s">
        <v>434</v>
      </c>
      <c r="D9" s="179" t="s">
        <v>434</v>
      </c>
      <c r="E9" s="248" t="s">
        <v>434</v>
      </c>
      <c r="F9" s="179" t="s">
        <v>434</v>
      </c>
      <c r="G9" s="179" t="s">
        <v>434</v>
      </c>
    </row>
    <row r="10" spans="1:7" ht="31.5" x14ac:dyDescent="0.2">
      <c r="A10" s="187">
        <v>7</v>
      </c>
      <c r="B10" s="178" t="s">
        <v>435</v>
      </c>
      <c r="C10" s="179" t="s">
        <v>691</v>
      </c>
      <c r="D10" s="179" t="s">
        <v>716</v>
      </c>
      <c r="E10" s="179" t="s">
        <v>716</v>
      </c>
      <c r="F10" s="179" t="s">
        <v>46</v>
      </c>
      <c r="G10" s="179" t="s">
        <v>46</v>
      </c>
    </row>
    <row r="11" spans="1:7" x14ac:dyDescent="0.2">
      <c r="A11" s="187">
        <v>8</v>
      </c>
      <c r="B11" s="178" t="s">
        <v>436</v>
      </c>
      <c r="C11" s="184">
        <v>207.3</v>
      </c>
      <c r="D11" s="246">
        <v>56.8</v>
      </c>
      <c r="E11" s="251">
        <v>200</v>
      </c>
      <c r="F11" s="184">
        <v>200</v>
      </c>
      <c r="G11" s="184">
        <v>200</v>
      </c>
    </row>
    <row r="12" spans="1:7" x14ac:dyDescent="0.2">
      <c r="A12" s="187">
        <v>9</v>
      </c>
      <c r="B12" s="178" t="s">
        <v>437</v>
      </c>
      <c r="C12" s="184" t="s">
        <v>438</v>
      </c>
      <c r="D12" s="184" t="s">
        <v>943</v>
      </c>
      <c r="E12" s="252" t="s">
        <v>439</v>
      </c>
      <c r="F12" s="184" t="s">
        <v>699</v>
      </c>
      <c r="G12" s="184" t="s">
        <v>699</v>
      </c>
    </row>
    <row r="13" spans="1:7" x14ac:dyDescent="0.2">
      <c r="A13" s="187" t="s">
        <v>440</v>
      </c>
      <c r="B13" s="178" t="s">
        <v>441</v>
      </c>
      <c r="C13" s="184" t="s">
        <v>442</v>
      </c>
      <c r="D13" s="184">
        <v>100</v>
      </c>
      <c r="E13" s="252">
        <v>100</v>
      </c>
      <c r="F13" s="184">
        <v>100</v>
      </c>
      <c r="G13" s="184">
        <v>100</v>
      </c>
    </row>
    <row r="14" spans="1:7" x14ac:dyDescent="0.2">
      <c r="A14" s="187" t="s">
        <v>443</v>
      </c>
      <c r="B14" s="178" t="s">
        <v>444</v>
      </c>
      <c r="C14" s="184" t="s">
        <v>438</v>
      </c>
      <c r="D14" s="184">
        <v>100</v>
      </c>
      <c r="E14" s="252">
        <v>100</v>
      </c>
      <c r="F14" s="184">
        <v>100</v>
      </c>
      <c r="G14" s="184">
        <v>100</v>
      </c>
    </row>
    <row r="15" spans="1:7" ht="21" x14ac:dyDescent="0.2">
      <c r="A15" s="187">
        <v>10</v>
      </c>
      <c r="B15" s="178" t="s">
        <v>445</v>
      </c>
      <c r="C15" s="179" t="s">
        <v>446</v>
      </c>
      <c r="D15" s="179" t="s">
        <v>446</v>
      </c>
      <c r="E15" s="248" t="s">
        <v>446</v>
      </c>
      <c r="F15" s="179" t="s">
        <v>447</v>
      </c>
      <c r="G15" s="179" t="s">
        <v>447</v>
      </c>
    </row>
    <row r="16" spans="1:7" x14ac:dyDescent="0.2">
      <c r="A16" s="187">
        <v>11</v>
      </c>
      <c r="B16" s="178" t="s">
        <v>448</v>
      </c>
      <c r="C16" s="185">
        <v>32499</v>
      </c>
      <c r="D16" s="185">
        <v>41908</v>
      </c>
      <c r="E16" s="253">
        <v>43361</v>
      </c>
      <c r="F16" s="185">
        <v>43147</v>
      </c>
      <c r="G16" s="185">
        <v>43369</v>
      </c>
    </row>
    <row r="17" spans="1:7" x14ac:dyDescent="0.2">
      <c r="A17" s="187">
        <v>12</v>
      </c>
      <c r="B17" s="178" t="s">
        <v>449</v>
      </c>
      <c r="C17" s="179" t="s">
        <v>438</v>
      </c>
      <c r="D17" s="179" t="s">
        <v>450</v>
      </c>
      <c r="E17" s="248" t="s">
        <v>450</v>
      </c>
      <c r="F17" s="179" t="s">
        <v>451</v>
      </c>
      <c r="G17" s="179" t="s">
        <v>451</v>
      </c>
    </row>
    <row r="18" spans="1:7" x14ac:dyDescent="0.2">
      <c r="A18" s="187">
        <v>13</v>
      </c>
      <c r="B18" s="178" t="s">
        <v>452</v>
      </c>
      <c r="C18" s="179" t="s">
        <v>438</v>
      </c>
      <c r="D18" s="179" t="s">
        <v>453</v>
      </c>
      <c r="E18" s="212" t="s">
        <v>453</v>
      </c>
      <c r="F18" s="212">
        <v>46799</v>
      </c>
      <c r="G18" s="212">
        <v>47022</v>
      </c>
    </row>
    <row r="19" spans="1:7" x14ac:dyDescent="0.2">
      <c r="A19" s="187">
        <v>14</v>
      </c>
      <c r="B19" s="178" t="s">
        <v>454</v>
      </c>
      <c r="C19" s="179" t="s">
        <v>438</v>
      </c>
      <c r="D19" s="179" t="s">
        <v>455</v>
      </c>
      <c r="E19" s="248" t="s">
        <v>455</v>
      </c>
      <c r="F19" s="179" t="s">
        <v>455</v>
      </c>
      <c r="G19" s="179" t="s">
        <v>455</v>
      </c>
    </row>
    <row r="20" spans="1:7" ht="63" x14ac:dyDescent="0.2">
      <c r="A20" s="187">
        <v>15</v>
      </c>
      <c r="B20" s="180" t="s">
        <v>456</v>
      </c>
      <c r="C20" s="179" t="s">
        <v>438</v>
      </c>
      <c r="D20" s="179" t="s">
        <v>457</v>
      </c>
      <c r="E20" s="248" t="s">
        <v>714</v>
      </c>
      <c r="F20" s="179" t="s">
        <v>700</v>
      </c>
      <c r="G20" s="179" t="s">
        <v>718</v>
      </c>
    </row>
    <row r="21" spans="1:7" ht="52.5" x14ac:dyDescent="0.2">
      <c r="A21" s="187">
        <v>16</v>
      </c>
      <c r="B21" s="178" t="s">
        <v>458</v>
      </c>
      <c r="C21" s="179" t="s">
        <v>438</v>
      </c>
      <c r="D21" s="179" t="s">
        <v>459</v>
      </c>
      <c r="E21" s="248" t="s">
        <v>715</v>
      </c>
      <c r="F21" s="179" t="s">
        <v>701</v>
      </c>
      <c r="G21" s="179" t="s">
        <v>459</v>
      </c>
    </row>
    <row r="22" spans="1:7" x14ac:dyDescent="0.2">
      <c r="A22" s="187"/>
      <c r="B22" s="182" t="s">
        <v>460</v>
      </c>
      <c r="C22" s="183"/>
      <c r="D22" s="183"/>
      <c r="E22" s="250"/>
      <c r="F22" s="183"/>
      <c r="G22" s="183"/>
    </row>
    <row r="23" spans="1:7" x14ac:dyDescent="0.2">
      <c r="A23" s="187">
        <v>17</v>
      </c>
      <c r="B23" s="178" t="s">
        <v>461</v>
      </c>
      <c r="C23" s="179" t="s">
        <v>462</v>
      </c>
      <c r="D23" s="179" t="s">
        <v>462</v>
      </c>
      <c r="E23" s="248" t="s">
        <v>462</v>
      </c>
      <c r="F23" s="179" t="s">
        <v>462</v>
      </c>
      <c r="G23" s="179" t="s">
        <v>462</v>
      </c>
    </row>
    <row r="24" spans="1:7" ht="21" x14ac:dyDescent="0.2">
      <c r="A24" s="187">
        <v>18</v>
      </c>
      <c r="B24" s="178" t="s">
        <v>463</v>
      </c>
      <c r="C24" s="179" t="s">
        <v>438</v>
      </c>
      <c r="D24" s="179" t="s">
        <v>465</v>
      </c>
      <c r="E24" s="248" t="s">
        <v>464</v>
      </c>
      <c r="F24" s="179" t="s">
        <v>702</v>
      </c>
      <c r="G24" s="179" t="s">
        <v>719</v>
      </c>
    </row>
    <row r="25" spans="1:7" x14ac:dyDescent="0.2">
      <c r="A25" s="187">
        <v>19</v>
      </c>
      <c r="B25" s="178" t="s">
        <v>466</v>
      </c>
      <c r="C25" s="179" t="s">
        <v>438</v>
      </c>
      <c r="D25" s="179" t="s">
        <v>467</v>
      </c>
      <c r="E25" s="248" t="s">
        <v>467</v>
      </c>
      <c r="F25" s="179" t="s">
        <v>467</v>
      </c>
      <c r="G25" s="179" t="s">
        <v>467</v>
      </c>
    </row>
    <row r="26" spans="1:7" x14ac:dyDescent="0.2">
      <c r="A26" s="187" t="s">
        <v>468</v>
      </c>
      <c r="B26" s="178" t="s">
        <v>469</v>
      </c>
      <c r="C26" s="179" t="s">
        <v>438</v>
      </c>
      <c r="D26" s="179" t="s">
        <v>470</v>
      </c>
      <c r="E26" s="248" t="s">
        <v>470</v>
      </c>
      <c r="F26" s="179" t="s">
        <v>471</v>
      </c>
      <c r="G26" s="179" t="s">
        <v>471</v>
      </c>
    </row>
    <row r="27" spans="1:7" x14ac:dyDescent="0.2">
      <c r="A27" s="187" t="s">
        <v>472</v>
      </c>
      <c r="B27" s="178" t="s">
        <v>473</v>
      </c>
      <c r="C27" s="179" t="s">
        <v>438</v>
      </c>
      <c r="D27" s="179" t="s">
        <v>470</v>
      </c>
      <c r="E27" s="248" t="s">
        <v>470</v>
      </c>
      <c r="F27" s="179" t="s">
        <v>471</v>
      </c>
      <c r="G27" s="179" t="s">
        <v>471</v>
      </c>
    </row>
    <row r="28" spans="1:7" x14ac:dyDescent="0.2">
      <c r="A28" s="187">
        <v>21</v>
      </c>
      <c r="B28" s="178" t="s">
        <v>474</v>
      </c>
      <c r="C28" s="179" t="s">
        <v>438</v>
      </c>
      <c r="D28" s="179" t="s">
        <v>467</v>
      </c>
      <c r="E28" s="248" t="s">
        <v>467</v>
      </c>
      <c r="F28" s="179" t="s">
        <v>467</v>
      </c>
      <c r="G28" s="179" t="s">
        <v>467</v>
      </c>
    </row>
    <row r="29" spans="1:7" x14ac:dyDescent="0.2">
      <c r="A29" s="187">
        <v>22</v>
      </c>
      <c r="B29" s="178" t="s">
        <v>475</v>
      </c>
      <c r="C29" s="179" t="s">
        <v>438</v>
      </c>
      <c r="D29" s="248" t="s">
        <v>711</v>
      </c>
      <c r="E29" s="248" t="s">
        <v>711</v>
      </c>
      <c r="F29" s="248" t="s">
        <v>711</v>
      </c>
      <c r="G29" s="248" t="s">
        <v>711</v>
      </c>
    </row>
    <row r="30" spans="1:7" x14ac:dyDescent="0.2">
      <c r="A30" s="187"/>
      <c r="B30" s="182" t="s">
        <v>476</v>
      </c>
      <c r="C30" s="183"/>
      <c r="D30" s="183"/>
      <c r="E30" s="250"/>
      <c r="F30" s="183"/>
      <c r="G30" s="183"/>
    </row>
    <row r="31" spans="1:7" x14ac:dyDescent="0.2">
      <c r="A31" s="187">
        <v>23</v>
      </c>
      <c r="B31" s="178" t="s">
        <v>477</v>
      </c>
      <c r="C31" s="179" t="s">
        <v>438</v>
      </c>
      <c r="D31" s="179" t="s">
        <v>455</v>
      </c>
      <c r="E31" s="248" t="s">
        <v>455</v>
      </c>
      <c r="F31" s="179" t="s">
        <v>467</v>
      </c>
      <c r="G31" s="179" t="s">
        <v>467</v>
      </c>
    </row>
    <row r="32" spans="1:7" ht="136.5" x14ac:dyDescent="0.2">
      <c r="A32" s="187">
        <v>24</v>
      </c>
      <c r="B32" s="178" t="s">
        <v>478</v>
      </c>
      <c r="C32" s="179" t="s">
        <v>438</v>
      </c>
      <c r="D32" s="179" t="s">
        <v>479</v>
      </c>
      <c r="E32" s="248" t="s">
        <v>479</v>
      </c>
      <c r="F32" s="179" t="s">
        <v>438</v>
      </c>
      <c r="G32" s="179" t="s">
        <v>438</v>
      </c>
    </row>
    <row r="33" spans="1:7" x14ac:dyDescent="0.2">
      <c r="A33" s="187">
        <v>25</v>
      </c>
      <c r="B33" s="178" t="s">
        <v>480</v>
      </c>
      <c r="C33" s="179" t="s">
        <v>438</v>
      </c>
      <c r="D33" s="179" t="s">
        <v>481</v>
      </c>
      <c r="E33" s="248" t="s">
        <v>481</v>
      </c>
      <c r="F33" s="179" t="s">
        <v>712</v>
      </c>
      <c r="G33" s="179" t="s">
        <v>712</v>
      </c>
    </row>
    <row r="34" spans="1:7" x14ac:dyDescent="0.2">
      <c r="A34" s="187">
        <v>26</v>
      </c>
      <c r="B34" s="178" t="s">
        <v>482</v>
      </c>
      <c r="C34" s="179" t="s">
        <v>438</v>
      </c>
      <c r="D34" s="179" t="s">
        <v>438</v>
      </c>
      <c r="E34" s="248" t="s">
        <v>438</v>
      </c>
      <c r="F34" s="179" t="s">
        <v>438</v>
      </c>
      <c r="G34" s="179" t="s">
        <v>438</v>
      </c>
    </row>
    <row r="35" spans="1:7" x14ac:dyDescent="0.2">
      <c r="A35" s="187">
        <v>27</v>
      </c>
      <c r="B35" s="178" t="s">
        <v>483</v>
      </c>
      <c r="C35" s="179" t="s">
        <v>438</v>
      </c>
      <c r="D35" s="179" t="s">
        <v>484</v>
      </c>
      <c r="E35" s="248" t="s">
        <v>484</v>
      </c>
      <c r="F35" s="179" t="s">
        <v>438</v>
      </c>
      <c r="G35" s="179" t="s">
        <v>438</v>
      </c>
    </row>
    <row r="36" spans="1:7" x14ac:dyDescent="0.2">
      <c r="A36" s="187">
        <v>28</v>
      </c>
      <c r="B36" s="178" t="s">
        <v>485</v>
      </c>
      <c r="C36" s="179" t="s">
        <v>438</v>
      </c>
      <c r="D36" s="179" t="s">
        <v>429</v>
      </c>
      <c r="E36" s="248" t="s">
        <v>429</v>
      </c>
      <c r="F36" s="179" t="s">
        <v>438</v>
      </c>
      <c r="G36" s="179" t="s">
        <v>438</v>
      </c>
    </row>
    <row r="37" spans="1:7" x14ac:dyDescent="0.2">
      <c r="A37" s="187">
        <v>29</v>
      </c>
      <c r="B37" s="178" t="s">
        <v>486</v>
      </c>
      <c r="C37" s="179" t="s">
        <v>438</v>
      </c>
      <c r="D37" s="179" t="s">
        <v>421</v>
      </c>
      <c r="E37" s="248" t="s">
        <v>421</v>
      </c>
      <c r="F37" s="179" t="s">
        <v>438</v>
      </c>
      <c r="G37" s="179" t="s">
        <v>438</v>
      </c>
    </row>
    <row r="38" spans="1:7" x14ac:dyDescent="0.2">
      <c r="A38" s="187">
        <v>30</v>
      </c>
      <c r="B38" s="186" t="s">
        <v>487</v>
      </c>
      <c r="C38" s="179" t="s">
        <v>467</v>
      </c>
      <c r="D38" s="179" t="s">
        <v>455</v>
      </c>
      <c r="E38" s="248" t="s">
        <v>455</v>
      </c>
      <c r="F38" s="179" t="s">
        <v>467</v>
      </c>
      <c r="G38" s="179" t="s">
        <v>467</v>
      </c>
    </row>
    <row r="39" spans="1:7" ht="63" x14ac:dyDescent="0.2">
      <c r="A39" s="187">
        <v>31</v>
      </c>
      <c r="B39" s="186" t="s">
        <v>488</v>
      </c>
      <c r="C39" s="179" t="s">
        <v>438</v>
      </c>
      <c r="D39" s="179" t="s">
        <v>489</v>
      </c>
      <c r="E39" s="248" t="s">
        <v>489</v>
      </c>
      <c r="F39" s="179" t="s">
        <v>438</v>
      </c>
      <c r="G39" s="179" t="s">
        <v>438</v>
      </c>
    </row>
    <row r="40" spans="1:7" x14ac:dyDescent="0.2">
      <c r="A40" s="187">
        <v>32</v>
      </c>
      <c r="B40" s="178" t="s">
        <v>490</v>
      </c>
      <c r="C40" s="179" t="s">
        <v>438</v>
      </c>
      <c r="D40" s="179" t="s">
        <v>481</v>
      </c>
      <c r="E40" s="248" t="s">
        <v>481</v>
      </c>
      <c r="F40" s="179" t="s">
        <v>438</v>
      </c>
      <c r="G40" s="179" t="s">
        <v>438</v>
      </c>
    </row>
    <row r="41" spans="1:7" x14ac:dyDescent="0.2">
      <c r="A41" s="187">
        <v>33</v>
      </c>
      <c r="B41" s="178" t="s">
        <v>491</v>
      </c>
      <c r="C41" s="179" t="s">
        <v>438</v>
      </c>
      <c r="D41" s="179" t="s">
        <v>492</v>
      </c>
      <c r="E41" s="248" t="s">
        <v>492</v>
      </c>
      <c r="F41" s="179" t="s">
        <v>438</v>
      </c>
      <c r="G41" s="179" t="s">
        <v>438</v>
      </c>
    </row>
    <row r="42" spans="1:7" ht="42" x14ac:dyDescent="0.2">
      <c r="A42" s="187">
        <v>34</v>
      </c>
      <c r="B42" s="186" t="s">
        <v>493</v>
      </c>
      <c r="C42" s="179" t="s">
        <v>438</v>
      </c>
      <c r="D42" s="179" t="s">
        <v>494</v>
      </c>
      <c r="E42" s="248" t="s">
        <v>494</v>
      </c>
      <c r="F42" s="179" t="s">
        <v>438</v>
      </c>
      <c r="G42" s="179" t="s">
        <v>438</v>
      </c>
    </row>
    <row r="43" spans="1:7" ht="21" x14ac:dyDescent="0.2">
      <c r="A43" s="187">
        <v>35</v>
      </c>
      <c r="B43" s="178" t="s">
        <v>495</v>
      </c>
      <c r="C43" s="179" t="s">
        <v>496</v>
      </c>
      <c r="D43" s="179" t="s">
        <v>46</v>
      </c>
      <c r="E43" s="248" t="s">
        <v>46</v>
      </c>
      <c r="F43" s="179" t="s">
        <v>497</v>
      </c>
      <c r="G43" s="179" t="s">
        <v>497</v>
      </c>
    </row>
    <row r="44" spans="1:7" x14ac:dyDescent="0.2">
      <c r="A44" s="187">
        <v>36</v>
      </c>
      <c r="B44" s="178" t="s">
        <v>498</v>
      </c>
      <c r="C44" s="179" t="s">
        <v>438</v>
      </c>
      <c r="D44" s="179" t="s">
        <v>467</v>
      </c>
      <c r="E44" s="248" t="s">
        <v>467</v>
      </c>
      <c r="F44" s="179" t="s">
        <v>467</v>
      </c>
      <c r="G44" s="179" t="s">
        <v>467</v>
      </c>
    </row>
    <row r="45" spans="1:7" x14ac:dyDescent="0.2">
      <c r="A45" s="187">
        <v>37</v>
      </c>
      <c r="B45" s="178" t="s">
        <v>499</v>
      </c>
      <c r="C45" s="179" t="s">
        <v>438</v>
      </c>
      <c r="D45" s="179" t="s">
        <v>438</v>
      </c>
      <c r="E45" s="248" t="s">
        <v>438</v>
      </c>
      <c r="F45" s="179" t="s">
        <v>438</v>
      </c>
      <c r="G45" s="179" t="s">
        <v>438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"/>
  <sheetViews>
    <sheetView workbookViewId="0">
      <selection activeCell="O56" sqref="O56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328</v>
      </c>
      <c r="B1" s="19" t="s">
        <v>323</v>
      </c>
      <c r="C1" s="19"/>
      <c r="G1" s="161">
        <v>43465</v>
      </c>
      <c r="K1" s="17"/>
    </row>
    <row r="2" spans="1:11" x14ac:dyDescent="0.15">
      <c r="B2" s="11"/>
      <c r="K2" s="155" t="s">
        <v>366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60" t="s">
        <v>703</v>
      </c>
      <c r="B4" s="461"/>
      <c r="C4" s="36">
        <v>35104</v>
      </c>
      <c r="D4" s="36">
        <v>1681</v>
      </c>
      <c r="E4" s="36">
        <v>106</v>
      </c>
      <c r="F4" s="36">
        <v>36891</v>
      </c>
    </row>
    <row r="5" spans="1:11" ht="12" customHeight="1" x14ac:dyDescent="0.15">
      <c r="A5" s="460" t="s">
        <v>704</v>
      </c>
      <c r="B5" s="461"/>
      <c r="C5" s="36">
        <v>33030</v>
      </c>
      <c r="D5" s="36">
        <v>1602</v>
      </c>
      <c r="E5" s="36">
        <v>112</v>
      </c>
      <c r="F5" s="36">
        <v>34744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"/>
  <sheetViews>
    <sheetView workbookViewId="0">
      <selection activeCell="O56" sqref="O56"/>
    </sheetView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664</v>
      </c>
      <c r="D1" s="161">
        <v>43465</v>
      </c>
    </row>
    <row r="2" spans="1:9" x14ac:dyDescent="0.15">
      <c r="A2" s="12"/>
      <c r="I2" s="155" t="s">
        <v>366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30337.9</v>
      </c>
      <c r="C4" s="36">
        <v>2.1</v>
      </c>
      <c r="D4" s="36">
        <v>1447.8000000000002</v>
      </c>
    </row>
    <row r="5" spans="1:9" x14ac:dyDescent="0.15">
      <c r="A5" s="35" t="s">
        <v>224</v>
      </c>
      <c r="B5" s="36">
        <v>108.2</v>
      </c>
      <c r="C5" s="36">
        <v>0</v>
      </c>
      <c r="D5" s="36">
        <v>13.3</v>
      </c>
    </row>
    <row r="6" spans="1:9" x14ac:dyDescent="0.15">
      <c r="A6" s="35" t="s">
        <v>225</v>
      </c>
      <c r="B6" s="36">
        <v>69.2</v>
      </c>
      <c r="C6" s="36">
        <v>8.6999999999999993</v>
      </c>
      <c r="D6" s="36">
        <v>23.5</v>
      </c>
    </row>
    <row r="7" spans="1:9" x14ac:dyDescent="0.15">
      <c r="A7" s="35" t="s">
        <v>226</v>
      </c>
      <c r="B7" s="36">
        <v>417.1</v>
      </c>
      <c r="C7" s="36">
        <v>37.9</v>
      </c>
      <c r="D7" s="36">
        <v>75.199999999999989</v>
      </c>
    </row>
    <row r="8" spans="1:9" x14ac:dyDescent="0.15">
      <c r="A8" s="35" t="s">
        <v>325</v>
      </c>
      <c r="B8" s="36">
        <v>135.6</v>
      </c>
      <c r="C8" s="36">
        <v>10.5</v>
      </c>
      <c r="D8" s="36">
        <v>29.099999999999998</v>
      </c>
    </row>
    <row r="9" spans="1:9" x14ac:dyDescent="0.15">
      <c r="A9" s="35" t="s">
        <v>227</v>
      </c>
      <c r="B9" s="36">
        <v>46.7</v>
      </c>
      <c r="C9" s="36">
        <v>8.1</v>
      </c>
      <c r="D9" s="36">
        <v>4.5999999999999996</v>
      </c>
    </row>
    <row r="10" spans="1:9" x14ac:dyDescent="0.15">
      <c r="A10" s="35" t="s">
        <v>228</v>
      </c>
      <c r="B10" s="36">
        <v>192.3</v>
      </c>
      <c r="C10" s="36">
        <v>4.5</v>
      </c>
      <c r="D10" s="36">
        <v>5.1000000000000014</v>
      </c>
    </row>
    <row r="11" spans="1:9" x14ac:dyDescent="0.15">
      <c r="A11" s="35" t="s">
        <v>324</v>
      </c>
      <c r="B11" s="36">
        <v>788.2</v>
      </c>
      <c r="C11" s="36">
        <v>3.5</v>
      </c>
      <c r="D11" s="36">
        <v>30</v>
      </c>
    </row>
    <row r="12" spans="1:9" x14ac:dyDescent="0.15">
      <c r="A12" s="35" t="s">
        <v>167</v>
      </c>
      <c r="B12" s="36">
        <v>3117</v>
      </c>
      <c r="C12" s="36">
        <v>31</v>
      </c>
      <c r="D12" s="36">
        <v>51.699999999999996</v>
      </c>
    </row>
    <row r="13" spans="1:9" x14ac:dyDescent="0.15">
      <c r="A13" s="35" t="s">
        <v>229</v>
      </c>
      <c r="B13" s="36">
        <v>36.6</v>
      </c>
      <c r="C13" s="36">
        <v>0</v>
      </c>
      <c r="D13" s="36">
        <v>0.6</v>
      </c>
    </row>
    <row r="14" spans="1:9" x14ac:dyDescent="0.15">
      <c r="A14" s="35" t="s">
        <v>693</v>
      </c>
      <c r="B14" s="36">
        <v>0</v>
      </c>
      <c r="C14" s="36">
        <v>0</v>
      </c>
      <c r="D14" s="36">
        <v>0</v>
      </c>
    </row>
    <row r="15" spans="1:9" x14ac:dyDescent="0.15">
      <c r="A15" s="35" t="s">
        <v>188</v>
      </c>
      <c r="B15" s="42">
        <v>35248.799999999996</v>
      </c>
      <c r="C15" s="42">
        <v>106.3</v>
      </c>
      <c r="D15" s="42">
        <v>1680.8999999999999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"/>
  <sheetViews>
    <sheetView workbookViewId="0">
      <selection activeCell="O56" sqref="O56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418</v>
      </c>
      <c r="B1" s="20" t="s">
        <v>370</v>
      </c>
      <c r="E1" s="161">
        <v>43465</v>
      </c>
    </row>
    <row r="2" spans="1:11" x14ac:dyDescent="0.15">
      <c r="K2" s="155" t="s">
        <v>366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5127.3</v>
      </c>
      <c r="C4" s="36">
        <v>31.1</v>
      </c>
    </row>
    <row r="5" spans="1:11" x14ac:dyDescent="0.15">
      <c r="A5" s="35" t="s">
        <v>231</v>
      </c>
      <c r="B5" s="36">
        <v>2458.4</v>
      </c>
      <c r="C5" s="36">
        <v>12.4</v>
      </c>
    </row>
    <row r="6" spans="1:11" x14ac:dyDescent="0.15">
      <c r="A6" s="35" t="s">
        <v>232</v>
      </c>
      <c r="B6" s="36">
        <v>2171</v>
      </c>
      <c r="C6" s="36">
        <v>16</v>
      </c>
    </row>
    <row r="7" spans="1:11" x14ac:dyDescent="0.15">
      <c r="A7" s="35" t="s">
        <v>233</v>
      </c>
      <c r="B7" s="36">
        <v>4006</v>
      </c>
      <c r="C7" s="36">
        <v>7.9</v>
      </c>
    </row>
    <row r="8" spans="1:11" x14ac:dyDescent="0.15">
      <c r="A8" s="35" t="s">
        <v>234</v>
      </c>
      <c r="B8" s="36">
        <v>7087.6</v>
      </c>
      <c r="C8" s="36">
        <v>18.8</v>
      </c>
    </row>
    <row r="9" spans="1:11" x14ac:dyDescent="0.15">
      <c r="A9" s="35" t="s">
        <v>235</v>
      </c>
      <c r="B9" s="36">
        <v>6292</v>
      </c>
      <c r="C9" s="36">
        <v>16.399999999999999</v>
      </c>
    </row>
    <row r="10" spans="1:11" x14ac:dyDescent="0.15">
      <c r="A10" s="35" t="s">
        <v>236</v>
      </c>
      <c r="B10" s="36">
        <v>2836.9</v>
      </c>
      <c r="C10" s="36">
        <v>3.6</v>
      </c>
    </row>
    <row r="11" spans="1:11" x14ac:dyDescent="0.15">
      <c r="A11" s="35" t="s">
        <v>237</v>
      </c>
      <c r="B11" s="36">
        <v>1698</v>
      </c>
      <c r="C11" s="36">
        <v>0.1</v>
      </c>
    </row>
    <row r="12" spans="1:11" x14ac:dyDescent="0.15">
      <c r="A12" s="35" t="s">
        <v>238</v>
      </c>
      <c r="B12" s="36">
        <v>3535</v>
      </c>
      <c r="C12" s="36">
        <v>0</v>
      </c>
    </row>
    <row r="13" spans="1:11" x14ac:dyDescent="0.15">
      <c r="A13" s="35" t="s">
        <v>229</v>
      </c>
      <c r="B13" s="36">
        <v>36.6</v>
      </c>
      <c r="C13" s="36">
        <v>0</v>
      </c>
    </row>
    <row r="14" spans="1:11" x14ac:dyDescent="0.15">
      <c r="A14" s="35" t="s">
        <v>188</v>
      </c>
      <c r="B14" s="36">
        <v>35248.800000000003</v>
      </c>
      <c r="C14" s="36">
        <v>106.29999999999998</v>
      </c>
    </row>
    <row r="16" spans="1:11" x14ac:dyDescent="0.15">
      <c r="A16" s="44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39</vt:i4>
      </vt:variant>
    </vt:vector>
  </HeadingPairs>
  <TitlesOfParts>
    <vt:vector size="84" baseType="lpstr">
      <vt:lpstr>Innhold</vt:lpstr>
      <vt:lpstr>KM1</vt:lpstr>
      <vt:lpstr>CCyB1</vt:lpstr>
      <vt:lpstr>CC1</vt:lpstr>
      <vt:lpstr>CC2</vt:lpstr>
      <vt:lpstr>A4</vt:lpstr>
      <vt:lpstr>A5</vt:lpstr>
      <vt:lpstr>A6</vt:lpstr>
      <vt:lpstr>A7</vt:lpstr>
      <vt:lpstr>A8</vt:lpstr>
      <vt:lpstr>A9</vt:lpstr>
      <vt:lpstr>A10</vt:lpstr>
      <vt:lpstr>LR1</vt:lpstr>
      <vt:lpstr>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hx_c0100_r015_c010</vt:lpstr>
      <vt:lpstr>hx_c4700_r150_c010</vt:lpstr>
      <vt:lpstr>hx_c4700_r160_c010</vt:lpstr>
      <vt:lpstr>hx_c4700_r170_c010</vt:lpstr>
      <vt:lpstr>hx_c4700_r180_c010</vt:lpstr>
      <vt:lpstr>'A4'!Print_Area</vt:lpstr>
      <vt:lpstr>'A8'!Print_Area</vt:lpstr>
      <vt:lpstr>'A9'!Print_Area</vt:lpstr>
      <vt:lpstr>'CC1'!Print_Area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'A10'!Utskriftsområde</vt:lpstr>
      <vt:lpstr>'A5'!Utskriftsområde</vt:lpstr>
      <vt:lpstr>'A6'!Utskriftsområde</vt:lpstr>
      <vt:lpstr>'A7'!Utskriftsområde</vt:lpstr>
      <vt:lpstr>'CC2'!Utskriftsområde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2019-08-14T06:26:13Z</dcterms:modified>
</cp:coreProperties>
</file>