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-15" yWindow="11925" windowWidth="25230" windowHeight="1050" tabRatio="601" firstSheet="3" activeTab="43"/>
  </bookViews>
  <sheets>
    <sheet name="Innhold" sheetId="30" r:id="rId1"/>
    <sheet name="KM1" sheetId="39" r:id="rId2"/>
    <sheet name="EU CCyB1" sheetId="41" r:id="rId3"/>
    <sheet name="EU CC1" sheetId="35" r:id="rId4"/>
    <sheet name="EU CC2" sheetId="40" r:id="rId5"/>
    <sheet name="EU 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EU LR1" sheetId="42" r:id="rId12"/>
    <sheet name="EU 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'A4'!$A$1:$H$12</definedName>
    <definedName name="Print_Area" localSheetId="3">'EU CC1'!$A$1:$E$143</definedName>
    <definedName name="Print_Area" localSheetId="5">'EU CCA'!$A$1:$F$45</definedName>
    <definedName name="Print_Area" localSheetId="32">'EU CCR1'!$A$1:$I$20</definedName>
    <definedName name="Print_Area" localSheetId="34">'EU CCR3'!$A$1:$L$21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'A1'!$A$1:$F$10</definedName>
    <definedName name="_xlnm.Print_Area" localSheetId="8">'A3'!$A$1:$H$23</definedName>
    <definedName name="_xlnm.Print_Area" localSheetId="10">'A5'!$A$1:$D$28</definedName>
    <definedName name="_xlnm.Print_Area" localSheetId="4">'EU 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1">'EU CR1-D'!$A$1:$H$13</definedName>
    <definedName name="_xlnm.Print_Area" localSheetId="23">'EU CR2-A'!$A$1:$D$21</definedName>
    <definedName name="_xlnm.Print_Area" localSheetId="24">'EU CR2-B'!$A$1:$C$19</definedName>
    <definedName name="_xlnm.Print_Area" localSheetId="28">'EU CR3'!$A$1:$G$16</definedName>
    <definedName name="_xlnm.Print_Area" localSheetId="1">'KM1'!$A$1:$G$31</definedName>
  </definedNames>
  <calcPr calcId="162913"/>
</workbook>
</file>

<file path=xl/calcChain.xml><?xml version="1.0" encoding="utf-8"?>
<calcChain xmlns="http://schemas.openxmlformats.org/spreadsheetml/2006/main">
  <c r="D1" i="49" l="1"/>
  <c r="C2" i="36"/>
  <c r="C1" i="35" l="1"/>
  <c r="C2" i="39"/>
  <c r="D3" i="44" l="1"/>
  <c r="C3" i="43" l="1"/>
  <c r="E20" i="47" l="1"/>
  <c r="E3" i="46"/>
  <c r="D3" i="46"/>
  <c r="F3" i="46" s="1"/>
  <c r="J18" i="25"/>
  <c r="E3" i="1"/>
  <c r="D3" i="43"/>
  <c r="C2" i="42"/>
  <c r="B20" i="38"/>
  <c r="B17" i="38"/>
  <c r="B16" i="38"/>
  <c r="B15" i="38"/>
  <c r="C48" i="40"/>
  <c r="E40" i="40"/>
  <c r="E33" i="40"/>
  <c r="E16" i="40"/>
  <c r="D2" i="39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<sst xmlns="http://schemas.openxmlformats.org/spreadsheetml/2006/main" count="2378" uniqueCount="948">
  <si>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</si>
  <si>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</si>
  <si>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</si>
  <si>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</si>
  <si>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</si>
  <si>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</si>
  <si>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</si>
  <si>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</si>
  <si>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</si>
  <si>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</si>
  <si>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</si>
  <si>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</si>
  <si>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</si>
  <si>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</si>
  <si>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</si>
  <si>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</si>
  <si>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</si>
  <si>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</si>
  <si>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</si>
  <si>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</si>
  <si>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</si>
  <si>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</si>
  <si>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</si>
  <si>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</si>
  <si>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</si>
  <si>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</si>
  <si>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</si>
  <si>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</si>
  <si>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</si>
  <si>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</si>
  <si>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</si>
  <si>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</si>
  <si>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</si>
  <si>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</si>
  <si>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</si>
  <si>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</si>
  <si>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</si>
  <si>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</si>
  <si>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</si>
  <si>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</si>
  <si>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</si>
  <si>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</si>
  <si>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</si>
  <si>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</si>
  <si>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</si>
  <si>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</si>
  <si>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</si>
  <si>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</si>
  <si>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</si>
  <si>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</si>
  <si>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</si>
  <si>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</si>
  <si>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</si>
  <si>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</si>
  <si>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</si>
  <si>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</si>
  <si>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</si>
  <si>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</si>
  <si>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</si>
  <si>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</si>
  <si>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</si>
  <si>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</si>
  <si>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</si>
  <si>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</si>
  <si>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</si>
  <si>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</si>
  <si>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</si>
  <si>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</si>
  <si>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</si>
  <si>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</si>
  <si>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</si>
  <si>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</si>
  <si>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</si>
  <si>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</si>
  <si>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</si>
  <si>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</si>
  <si>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</si>
  <si>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</si>
  <si>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</si>
  <si>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</si>
  <si>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</si>
  <si>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</si>
  <si>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</si>
  <si>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</si>
  <si>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</si>
  <si>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</si>
  <si>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</si>
  <si>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</si>
  <si>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</si>
  <si>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</si>
  <si>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</si>
  <si>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</si>
  <si>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</si>
  <si>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</si>
  <si>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</si>
  <si>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</si>
  <si>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</si>
  <si>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</si>
  <si>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</si>
  <si>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</si>
  <si>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</si>
  <si>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</si>
  <si>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</si>
  <si>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</si>
  <si>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</si>
  <si>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</si>
  <si>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</si>
  <si>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</si>
  <si>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</si>
  <si>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</si>
  <si>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</si>
  <si>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</si>
  <si>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</si>
  <si>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</si>
  <si>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</si>
  <si>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</si>
  <si>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</si>
  <si>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</si>
  <si>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</si>
  <si>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</si>
  <si>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</si>
  <si>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</si>
  <si>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</si>
  <si>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</si>
  <si>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</si>
  <si>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</si>
  <si>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</si>
  <si>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</si>
  <si>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</si>
  <si>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</si>
  <si>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</si>
  <si>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</si>
  <si>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</si>
  <si>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</si>
  <si>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</si>
  <si>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</si>
  <si>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</si>
  <si>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</si>
  <si>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</si>
  <si>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</si>
  <si>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</si>
  <si>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</si>
  <si>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</si>
  <si>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</si>
  <si>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</si>
  <si>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</si>
  <si>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</si>
  <si>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</si>
  <si>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</si>
  <si>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</si>
  <si>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</si>
  <si>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</si>
  <si>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</si>
  <si>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</si>
  <si>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</si>
  <si>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</si>
  <si>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</si>
  <si>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</si>
  <si>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</si>
  <si>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</si>
  <si>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</si>
  <si>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</si>
  <si>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</si>
  <si>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</si>
  <si>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</si>
  <si>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</si>
  <si>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</si>
  <si>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</si>
  <si>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</si>
  <si>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</si>
  <si>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</si>
  <si>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</si>
  <si>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</si>
  <si>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</si>
  <si>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</si>
  <si>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</si>
  <si>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</si>
  <si>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</si>
  <si>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</si>
  <si>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</si>
  <si>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</si>
  <si>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</si>
  <si>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</si>
  <si>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</si>
  <si>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</si>
  <si>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</si>
  <si>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</si>
  <si>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</si>
  <si>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</si>
  <si>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</si>
  <si>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</si>
  <si>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</si>
  <si>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</si>
  <si>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</si>
  <si>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</si>
  <si>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</si>
  <si>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</si>
  <si>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</si>
  <si>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</si>
  <si>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</si>
  <si>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</si>
  <si>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</si>
  <si>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</si>
  <si>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</si>
  <si>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</si>
  <si>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</si>
  <si>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</si>
  <si>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</si>
  <si>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</si>
  <si>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</si>
  <si>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</si>
  <si>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</si>
  <si>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</si>
  <si>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</si>
  <si>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</si>
  <si>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</si>
  <si>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</si>
  <si>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</si>
  <si>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</si>
  <si>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</si>
  <si>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</si>
  <si>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</si>
  <si>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</si>
  <si>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</si>
  <si>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</si>
  <si>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</si>
  <si>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</si>
  <si>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</si>
  <si>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</si>
  <si>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</si>
  <si>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</si>
  <si>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Øvre Eiker</t>
  </si>
  <si>
    <t>Oslo</t>
  </si>
  <si>
    <t>Akershus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</si>
  <si>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</si>
  <si>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</si>
  <si>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</si>
  <si>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</si>
  <si>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</si>
  <si>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</si>
  <si>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</si>
  <si>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</si>
  <si>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</si>
  <si>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</si>
  <si>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</si>
  <si>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</si>
  <si>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</si>
  <si>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</si>
  <si>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</si>
  <si>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</si>
  <si>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</si>
  <si>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</si>
  <si>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</si>
  <si>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</si>
  <si>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</si>
  <si>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</si>
  <si>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</si>
  <si>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</si>
  <si>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</si>
  <si>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</si>
  <si>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</si>
  <si>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</si>
  <si>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</si>
  <si>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</si>
  <si>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</si>
  <si>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</si>
  <si>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</si>
  <si>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</si>
  <si>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</si>
  <si>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</si>
  <si>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</si>
  <si>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</si>
  <si>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</si>
  <si>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</si>
  <si>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</si>
  <si>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</si>
  <si>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</si>
  <si>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</si>
  <si>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</si>
  <si>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</si>
  <si>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</si>
  <si>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</si>
  <si>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</si>
  <si>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</si>
  <si>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</si>
  <si>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</si>
  <si>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</si>
  <si>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</si>
  <si>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</si>
  <si>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</si>
  <si>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</si>
  <si>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</si>
  <si>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</si>
  <si>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</si>
  <si>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</si>
  <si>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</si>
  <si>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</si>
  <si>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</si>
  <si>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</si>
  <si>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</si>
  <si>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</si>
  <si>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</si>
  <si>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</si>
  <si>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</si>
  <si>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</si>
  <si>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</si>
  <si>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</si>
  <si>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</si>
  <si>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</si>
  <si>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</si>
  <si>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</si>
  <si>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</si>
  <si>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</si>
  <si>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</si>
  <si>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</si>
  <si>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</si>
  <si>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</si>
  <si>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</si>
  <si>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</si>
  <si>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</si>
  <si>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</si>
  <si>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</si>
  <si>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</si>
  <si>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</si>
  <si>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</si>
  <si>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</si>
  <si>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</si>
  <si>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</si>
  <si>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</si>
  <si>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</si>
  <si>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</si>
  <si>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</si>
  <si>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</si>
  <si>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</si>
  <si>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</si>
  <si>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</si>
  <si>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</si>
  <si>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</si>
  <si>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</si>
  <si>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</si>
  <si>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</si>
  <si>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</si>
  <si>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</si>
  <si>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</si>
  <si>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</si>
  <si>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</si>
  <si>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</si>
  <si>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</si>
  <si>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</si>
  <si>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</si>
  <si>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</si>
  <si>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</si>
  <si>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</si>
  <si>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</si>
  <si>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</si>
  <si>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</si>
  <si>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</si>
  <si>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</si>
  <si>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</si>
  <si>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</si>
  <si>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</si>
  <si>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</si>
  <si>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</si>
  <si>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</si>
  <si>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</si>
  <si>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</si>
  <si>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</si>
  <si>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</si>
  <si>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</si>
  <si>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</si>
  <si>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</si>
  <si>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</si>
  <si>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</si>
  <si>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</si>
  <si>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</si>
  <si>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</si>
  <si>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</si>
  <si>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</si>
  <si>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</si>
  <si>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</si>
  <si>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</si>
  <si>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</si>
  <si>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</si>
  <si>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</si>
  <si>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</si>
  <si>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</si>
  <si>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</si>
  <si>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</si>
  <si>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</si>
  <si>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</si>
  <si>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</si>
  <si>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</si>
  <si>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</si>
  <si>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</si>
  <si>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</si>
  <si>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</si>
  <si>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</si>
  <si>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</si>
  <si>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</si>
  <si>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</si>
  <si>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</si>
  <si>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</si>
  <si>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</si>
  <si>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</si>
  <si>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</si>
  <si>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</si>
  <si>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</si>
  <si>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</si>
  <si>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</si>
  <si>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</si>
  <si>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</si>
  <si>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</si>
  <si>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</si>
  <si>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</si>
  <si>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</si>
  <si>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</si>
  <si>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</si>
  <si>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</si>
  <si>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</si>
  <si>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</si>
  <si>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</si>
  <si>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</si>
  <si>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</si>
  <si>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</si>
  <si>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</si>
  <si>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</si>
  <si>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</si>
  <si>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</si>
  <si>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</si>
  <si>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</si>
  <si>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</si>
  <si>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</si>
  <si>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</si>
  <si>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</si>
  <si>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</si>
  <si>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</si>
  <si>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</si>
  <si>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</si>
  <si>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</si>
  <si>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</si>
  <si>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</si>
  <si>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</si>
  <si>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</si>
  <si>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</si>
  <si>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</si>
  <si>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</si>
  <si>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</si>
  <si>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</si>
  <si>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</si>
  <si>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</si>
  <si>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</si>
  <si>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</si>
  <si>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</si>
  <si>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</si>
  <si>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</si>
  <si>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</si>
  <si>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</si>
  <si>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</si>
  <si>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</si>
  <si>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</si>
  <si>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</si>
  <si>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</si>
  <si>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</si>
  <si>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</si>
  <si>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</si>
  <si>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</si>
  <si>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</si>
  <si>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</si>
  <si>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</si>
  <si>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</si>
  <si>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</si>
  <si>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</si>
  <si>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</si>
  <si>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</si>
  <si>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</si>
  <si>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</si>
  <si>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</si>
  <si>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</si>
  <si>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</si>
  <si>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</si>
  <si>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</si>
  <si>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</si>
  <si>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</si>
  <si>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</si>
  <si>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</si>
  <si>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</si>
  <si>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</si>
  <si>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</si>
  <si>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</si>
  <si>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</si>
  <si>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</si>
  <si>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</si>
  <si>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</si>
  <si>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</si>
  <si>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</si>
  <si>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</si>
  <si>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</si>
  <si>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</si>
  <si>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</si>
  <si>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</si>
  <si>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</si>
  <si>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</si>
  <si>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</si>
  <si>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</si>
  <si>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</si>
  <si>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</si>
  <si>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</si>
  <si>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</si>
  <si>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</si>
  <si>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</si>
  <si>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</si>
  <si>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</si>
  <si>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</si>
  <si>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</si>
  <si>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</si>
  <si>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</si>
  <si>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</si>
  <si>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</si>
  <si>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</si>
  <si>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</si>
  <si>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</si>
  <si>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</si>
  <si>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</si>
  <si>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</si>
  <si>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</si>
  <si>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</si>
  <si>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</si>
  <si>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</si>
  <si>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</si>
  <si>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</si>
  <si>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</si>
  <si>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</si>
  <si>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</si>
  <si>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</si>
  <si>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</si>
  <si>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</si>
  <si>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</si>
  <si>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</si>
  <si>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</si>
  <si>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</si>
  <si>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</si>
  <si>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</si>
  <si>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</si>
  <si>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</si>
  <si>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</si>
  <si>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</si>
  <si>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</si>
  <si>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</si>
  <si>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</si>
  <si>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</si>
  <si>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</si>
  <si>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</si>
  <si>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</si>
  <si>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</si>
  <si>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</si>
  <si>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</si>
  <si>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</si>
  <si>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</si>
  <si>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</si>
  <si>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</si>
  <si>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</si>
  <si>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</si>
  <si>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</si>
  <si>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</si>
  <si>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</si>
  <si>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</si>
  <si>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</si>
  <si>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</si>
  <si>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</si>
  <si>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</si>
  <si>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</si>
  <si>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</si>
  <si>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</si>
  <si>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</si>
  <si>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</si>
  <si>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</si>
  <si>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</si>
  <si>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</si>
  <si>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</si>
  <si>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</si>
  <si>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</si>
  <si>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</si>
  <si>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</si>
  <si>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</si>
  <si>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</si>
  <si>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</si>
  <si>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</si>
  <si>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</si>
  <si>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</si>
  <si>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</si>
  <si>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</si>
  <si>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</si>
  <si>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</si>
  <si>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</si>
  <si>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</si>
  <si>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</si>
  <si>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</si>
  <si>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</si>
  <si>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</si>
  <si>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</si>
  <si>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</si>
  <si>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</si>
  <si>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</si>
  <si>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</si>
  <si>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</si>
  <si>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</si>
  <si>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</si>
  <si>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</si>
  <si>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</si>
  <si>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</si>
  <si>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</si>
  <si>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</si>
  <si>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</si>
  <si>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</si>
  <si>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</si>
  <si>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</si>
  <si>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</si>
  <si>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</si>
  <si>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</si>
  <si>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</si>
  <si>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</si>
  <si>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</si>
  <si>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</si>
  <si>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</si>
  <si>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</si>
  <si>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</si>
  <si>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</si>
  <si>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</si>
  <si>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</si>
  <si>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</si>
  <si>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</si>
  <si>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</si>
  <si>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</si>
  <si>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</si>
  <si>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</si>
  <si>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</si>
  <si>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</si>
  <si>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</si>
  <si>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</si>
  <si>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</si>
  <si>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</si>
  <si>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</si>
  <si>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</si>
  <si>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</si>
  <si>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</si>
  <si>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</si>
  <si>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</si>
  <si>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</si>
  <si>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</si>
  <si>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</si>
  <si>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</si>
  <si>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</si>
  <si>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</si>
  <si>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</si>
  <si>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</si>
  <si>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</si>
  <si>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</si>
  <si>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</si>
  <si>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</si>
  <si>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</si>
  <si>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</si>
  <si>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</si>
  <si>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</si>
  <si>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</si>
  <si>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</si>
  <si>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</si>
  <si>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</si>
  <si>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</si>
  <si>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</si>
  <si>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</si>
  <si>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</si>
  <si>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</si>
  <si>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</si>
  <si>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</si>
  <si>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</si>
  <si>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</si>
  <si>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</si>
  <si>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</si>
  <si>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</si>
  <si>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</si>
  <si>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</si>
  <si>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</si>
  <si>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</si>
  <si>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</si>
  <si>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</si>
  <si>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</si>
  <si>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</si>
  <si>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</si>
  <si>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</si>
  <si>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</si>
  <si>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</si>
  <si>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</si>
  <si>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</si>
  <si>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</si>
  <si>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</si>
  <si>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</si>
  <si>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</si>
  <si>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</si>
  <si>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</si>
  <si>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</si>
  <si>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</si>
  <si>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</si>
  <si>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</si>
  <si>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</si>
  <si>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</si>
  <si>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</si>
  <si>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</si>
  <si>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</si>
  <si>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</si>
  <si>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</si>
  <si>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</si>
  <si>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</si>
  <si>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</si>
  <si>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</si>
  <si>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</si>
  <si>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</si>
  <si>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</si>
  <si>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</si>
  <si>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</si>
  <si>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</si>
  <si>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</si>
  <si>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</si>
  <si>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</si>
  <si>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</si>
  <si>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</si>
  <si>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</si>
  <si>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</si>
  <si>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</si>
  <si>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</si>
  <si>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</si>
  <si>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</si>
  <si>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</si>
  <si>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</si>
  <si>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</si>
  <si>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</si>
  <si>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</si>
  <si>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</si>
  <si>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</si>
  <si>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</si>
  <si>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</si>
  <si>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</si>
  <si>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</si>
  <si>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</si>
  <si>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</si>
  <si>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</si>
  <si>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</si>
  <si>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</si>
  <si>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</si>
  <si>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</si>
  <si>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</si>
  <si>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</si>
  <si>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</si>
  <si>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</si>
  <si>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</si>
  <si>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</si>
  <si>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</si>
  <si>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</si>
  <si>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</si>
  <si>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</si>
  <si>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</si>
  <si>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</si>
  <si>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</si>
  <si>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</si>
  <si>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</si>
  <si>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</si>
  <si>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</si>
  <si>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</si>
  <si>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</si>
  <si>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</si>
  <si>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</si>
  <si>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</si>
  <si>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</si>
  <si>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</si>
  <si>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</si>
  <si>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</si>
  <si>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</si>
  <si>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</si>
  <si>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</si>
  <si>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</si>
  <si>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</si>
  <si>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</si>
  <si>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</si>
  <si>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</si>
  <si>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</si>
  <si>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</si>
  <si>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</si>
  <si>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</si>
  <si>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</si>
  <si>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</si>
  <si>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</si>
  <si>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</si>
  <si>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</si>
  <si>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</si>
  <si>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</si>
  <si>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</si>
  <si>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</si>
  <si>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</si>
  <si>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</si>
  <si>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</si>
  <si>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</si>
  <si>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</si>
  <si>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</si>
  <si>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</si>
  <si>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</si>
  <si>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</si>
  <si>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</si>
  <si>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</si>
  <si>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</si>
  <si>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</si>
  <si>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</si>
  <si>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</si>
  <si>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</si>
  <si>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</si>
  <si>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</si>
  <si>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</si>
  <si>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</si>
  <si>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</si>
  <si>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</si>
  <si>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</si>
  <si>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</si>
  <si>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</si>
  <si>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</si>
  <si>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</si>
  <si>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</si>
  <si>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</si>
  <si>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</si>
  <si>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</si>
  <si>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</si>
  <si>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</si>
  <si>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</si>
  <si>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</si>
  <si>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</si>
  <si>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</si>
  <si>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</si>
  <si>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</si>
  <si>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</si>
  <si>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</si>
  <si>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</si>
  <si>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</si>
  <si>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</si>
  <si>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</si>
  <si>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</si>
  <si>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</si>
  <si>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</si>
  <si>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</si>
  <si>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</si>
  <si>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</si>
  <si>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</si>
  <si>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</si>
  <si>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</si>
  <si>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</si>
  <si>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</si>
  <si>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</si>
  <si>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</si>
  <si>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</si>
  <si>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</si>
  <si>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</si>
  <si>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</si>
  <si>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</si>
  <si>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</si>
  <si>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</si>
  <si>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</si>
  <si>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</si>
  <si>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</si>
  <si>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</si>
  <si>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</si>
  <si>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</si>
  <si>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</si>
  <si>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</si>
  <si>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</si>
  <si>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</si>
  <si>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</si>
  <si>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</si>
  <si>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</si>
  <si>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</si>
  <si>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</si>
  <si>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</si>
  <si>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</si>
  <si>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</si>
  <si>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</si>
  <si>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</si>
  <si>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</si>
  <si>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</si>
  <si>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</si>
  <si>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</si>
  <si>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</si>
  <si>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</si>
  <si>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</si>
  <si>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</si>
  <si>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</si>
  <si>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</si>
  <si>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</si>
  <si>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</si>
  <si>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</si>
  <si>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</si>
  <si>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</si>
  <si>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</si>
  <si>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</si>
  <si>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</si>
  <si>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</si>
  <si>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</si>
  <si>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</si>
  <si>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</si>
  <si>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</si>
  <si>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EU CC1</t>
  </si>
  <si>
    <t>EU LIQ 2</t>
  </si>
  <si>
    <t>EU LIQ 1</t>
  </si>
  <si>
    <t>EU LR1</t>
  </si>
  <si>
    <t>EU LR2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</si>
  <si>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</si>
  <si>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</si>
  <si>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</si>
  <si>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</si>
  <si>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</si>
  <si>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</si>
  <si>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</si>
  <si>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</si>
  <si>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</si>
  <si>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</si>
  <si>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</si>
  <si>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</si>
  <si>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</si>
  <si>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</si>
  <si>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</si>
  <si>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</si>
  <si>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</si>
  <si>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</si>
  <si>
    <t>Totalt eksponeringsbeløp</t>
  </si>
  <si>
    <t>CCybB2, KM2, TLAC1-3, GSIB1, EU OR1, OR2, OR3, REM3</t>
  </si>
  <si>
    <t>Relevante kreditteksponeringer</t>
  </si>
  <si>
    <t>Relevante kredittrisikoeksponeringer – Markedsrisiko</t>
  </si>
  <si>
    <t>Vekter for kapitalkrav
(%)</t>
  </si>
  <si>
    <t>Engasjementsbeløp etter IRB-metoden</t>
  </si>
  <si>
    <t>Summen av lange og korte posisjoner i handelsporteføljen etter standardmetoden</t>
  </si>
  <si>
    <t>Eksponeringer i handelsporteføljen etter interne modeller</t>
  </si>
  <si>
    <t xml:space="preserve"> Totalt</t>
  </si>
  <si>
    <t>Motsyklisk kapital-buffersats
(%)</t>
  </si>
  <si>
    <t>Beregnings-grunnlag</t>
  </si>
  <si>
    <t>Kapitalkrav for relevante kreditt-engasjementer – verdipapiri-serings-posisjoner i bankboken</t>
  </si>
  <si>
    <t>Kapitalkrav for relevante kreditt-engasje-menter – markedsrisiko</t>
  </si>
  <si>
    <t>Kapitalkrav for relevante kreditt-engasje-menter – kreditt-risiko</t>
  </si>
  <si>
    <t>Totalt engasje-mentsbeløp</t>
  </si>
  <si>
    <t>Engasjementsbeløp av verdipapiriserings-posisjoner i bankporteføljen</t>
  </si>
  <si>
    <t>Engasjementsbeløp etter standard-metoden</t>
  </si>
  <si>
    <t>Engasjementsbeløp</t>
  </si>
  <si>
    <t>Viken for øvrig</t>
  </si>
  <si>
    <t>Vestfold/Telemark</t>
  </si>
  <si>
    <t>Vestfold/Telemsak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</si>
</sst>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41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0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1" applyNumberFormat="0" applyFon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164" fontId="10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3" fillId="0" borderId="0"/>
  </cellStyleXfs>
  <cellXfs count="541">
    <xf numFmtId="0" fontId="0" fillId="0" borderId="0" xfId="0"/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 wrapText="1" indent="1"/>
    </xf>
    <xf numFmtId="0" fontId="12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12" fillId="0" borderId="0" xfId="10" applyFont="1" applyAlignment="1">
      <alignment vertical="center"/>
    </xf>
    <xf numFmtId="0" fontId="12" fillId="0" borderId="0" xfId="10" applyFont="1"/>
    <xf numFmtId="0" fontId="12" fillId="0" borderId="0" xfId="10" applyFont="1" applyBorder="1" applyAlignment="1">
      <alignment vertical="center"/>
    </xf>
    <xf numFmtId="3" fontId="12" fillId="0" borderId="0" xfId="10" applyNumberFormat="1" applyFont="1" applyBorder="1" applyAlignment="1">
      <alignment horizontal="right" vertical="center" wrapText="1"/>
    </xf>
    <xf numFmtId="0" fontId="12" fillId="0" borderId="0" xfId="10" applyFont="1" applyBorder="1" applyAlignment="1">
      <alignment horizontal="right" vertical="center" wrapText="1"/>
    </xf>
    <xf numFmtId="3" fontId="12" fillId="0" borderId="0" xfId="10" applyNumberFormat="1" applyFont="1"/>
    <xf numFmtId="0" fontId="12" fillId="0" borderId="0" xfId="9" applyFont="1"/>
    <xf numFmtId="0" fontId="17" fillId="0" borderId="0" xfId="9" applyFont="1"/>
    <xf numFmtId="0" fontId="13" fillId="0" borderId="0" xfId="10" applyFont="1"/>
    <xf numFmtId="0" fontId="13" fillId="0" borderId="0" xfId="10" applyFont="1" applyAlignment="1">
      <alignment vertical="center"/>
    </xf>
    <xf numFmtId="3" fontId="12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left" vertical="center" wrapText="1" indent="1"/>
    </xf>
    <xf numFmtId="0" fontId="12" fillId="0" borderId="13" xfId="10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0" fontId="16" fillId="0" borderId="13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2" fillId="0" borderId="14" xfId="10" applyFont="1" applyBorder="1" applyAlignment="1">
      <alignment horizontal="left" vertical="center" wrapText="1" indent="1"/>
    </xf>
    <xf numFmtId="3" fontId="4" fillId="0" borderId="13" xfId="10" applyNumberFormat="1" applyFont="1" applyBorder="1" applyAlignment="1">
      <alignment vertical="center" wrapText="1"/>
    </xf>
    <xf numFmtId="3" fontId="13" fillId="0" borderId="13" xfId="10" applyNumberFormat="1" applyFont="1" applyBorder="1" applyAlignment="1">
      <alignment vertical="center" wrapText="1"/>
    </xf>
    <xf numFmtId="3" fontId="12" fillId="0" borderId="0" xfId="10" quotePrefix="1" applyNumberFormat="1" applyFont="1"/>
    <xf numFmtId="0" fontId="12" fillId="0" borderId="2" xfId="10" applyFont="1" applyBorder="1" applyAlignment="1">
      <alignment vertical="center"/>
    </xf>
    <xf numFmtId="3" fontId="12" fillId="0" borderId="2" xfId="10" applyNumberFormat="1" applyFont="1" applyBorder="1" applyAlignment="1">
      <alignment horizontal="right" vertical="center" wrapText="1"/>
    </xf>
    <xf numFmtId="0" fontId="12" fillId="0" borderId="0" xfId="10" applyFont="1" applyAlignment="1">
      <alignment wrapText="1"/>
    </xf>
    <xf numFmtId="0" fontId="12" fillId="0" borderId="5" xfId="10" applyFont="1" applyBorder="1" applyAlignment="1">
      <alignment vertical="center"/>
    </xf>
    <xf numFmtId="0" fontId="17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4" xfId="10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right" vertical="center" wrapText="1"/>
    </xf>
    <xf numFmtId="0" fontId="12" fillId="0" borderId="0" xfId="10" applyFont="1" applyFill="1" applyBorder="1" applyAlignment="1">
      <alignment vertical="center"/>
    </xf>
    <xf numFmtId="0" fontId="5" fillId="0" borderId="2" xfId="10" applyFont="1" applyBorder="1"/>
    <xf numFmtId="0" fontId="5" fillId="0" borderId="2" xfId="1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0" xfId="0" applyFont="1"/>
    <xf numFmtId="3" fontId="12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0" borderId="0" xfId="9" applyFont="1" applyAlignment="1">
      <alignment horizontal="left"/>
    </xf>
    <xf numFmtId="0" fontId="12" fillId="0" borderId="2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66" fontId="12" fillId="0" borderId="0" xfId="10" applyNumberFormat="1" applyFont="1" applyBorder="1" applyAlignment="1">
      <alignment horizontal="right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3" fontId="13" fillId="0" borderId="2" xfId="10" applyNumberFormat="1" applyFont="1" applyBorder="1" applyAlignment="1">
      <alignment vertical="center" wrapText="1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4" fillId="0" borderId="2" xfId="7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5" fontId="12" fillId="0" borderId="2" xfId="22" applyNumberFormat="1" applyFont="1" applyBorder="1" applyAlignment="1">
      <alignment vertical="center" wrapText="1"/>
    </xf>
    <xf numFmtId="165" fontId="13" fillId="0" borderId="2" xfId="22" applyNumberFormat="1" applyFont="1" applyBorder="1" applyAlignment="1">
      <alignment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/>
    <xf numFmtId="3" fontId="4" fillId="4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4" fillId="4" borderId="2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/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/>
    <xf numFmtId="0" fontId="12" fillId="0" borderId="2" xfId="10" applyFont="1" applyBorder="1" applyAlignment="1">
      <alignment wrapText="1"/>
    </xf>
    <xf numFmtId="0" fontId="12" fillId="0" borderId="0" xfId="10" applyFont="1" applyBorder="1"/>
    <xf numFmtId="0" fontId="12" fillId="0" borderId="4" xfId="10" applyFont="1" applyBorder="1"/>
    <xf numFmtId="0" fontId="12" fillId="0" borderId="3" xfId="10" applyFont="1" applyBorder="1"/>
    <xf numFmtId="0" fontId="12" fillId="0" borderId="5" xfId="10" applyFont="1" applyBorder="1"/>
    <xf numFmtId="0" fontId="12" fillId="0" borderId="2" xfId="10" applyFont="1" applyBorder="1" applyAlignment="1">
      <alignment horizontal="center"/>
    </xf>
    <xf numFmtId="1" fontId="12" fillId="0" borderId="2" xfId="10" applyNumberFormat="1" applyFont="1" applyBorder="1"/>
    <xf numFmtId="0" fontId="13" fillId="0" borderId="2" xfId="10" applyFont="1" applyBorder="1"/>
    <xf numFmtId="0" fontId="12" fillId="0" borderId="2" xfId="10" applyFont="1" applyBorder="1" applyAlignment="1">
      <alignment horizontal="left" indent="2"/>
    </xf>
    <xf numFmtId="0" fontId="13" fillId="0" borderId="2" xfId="10" applyFont="1" applyBorder="1" applyAlignment="1">
      <alignment horizontal="left"/>
    </xf>
    <xf numFmtId="0" fontId="13" fillId="0" borderId="2" xfId="10" applyFont="1" applyBorder="1" applyAlignment="1">
      <alignment horizontal="left" indent="2"/>
    </xf>
    <xf numFmtId="0" fontId="12" fillId="5" borderId="2" xfId="10" applyFont="1" applyFill="1" applyBorder="1"/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5" fillId="0" borderId="2" xfId="10" applyFont="1" applyBorder="1" applyAlignment="1">
      <alignment wrapText="1"/>
    </xf>
    <xf numFmtId="0" fontId="13" fillId="0" borderId="2" xfId="10" applyFont="1" applyBorder="1" applyAlignment="1">
      <alignment horizontal="center"/>
    </xf>
    <xf numFmtId="0" fontId="13" fillId="0" borderId="2" xfId="10" applyFont="1" applyBorder="1" applyAlignment="1">
      <alignment wrapText="1"/>
    </xf>
    <xf numFmtId="0" fontId="12" fillId="0" borderId="2" xfId="10" applyFont="1" applyBorder="1" applyAlignment="1">
      <alignment horizontal="left" indent="1"/>
    </xf>
    <xf numFmtId="0" fontId="12" fillId="0" borderId="2" xfId="10" applyFont="1" applyFill="1" applyBorder="1" applyAlignment="1">
      <alignment horizontal="left" indent="2"/>
    </xf>
    <xf numFmtId="0" fontId="12" fillId="0" borderId="2" xfId="10" applyFont="1" applyBorder="1" applyAlignment="1">
      <alignment horizontal="center" wrapText="1"/>
    </xf>
    <xf numFmtId="9" fontId="12" fillId="0" borderId="2" xfId="10" applyNumberFormat="1" applyFont="1" applyBorder="1" applyAlignment="1">
      <alignment horizontal="center" wrapText="1"/>
    </xf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0" xfId="24" applyFont="1"/>
    <xf numFmtId="0" fontId="0" fillId="0" borderId="0" xfId="0" applyAlignment="1">
      <alignment wrapText="1"/>
    </xf>
    <xf numFmtId="0" fontId="12" fillId="0" borderId="0" xfId="10" applyFont="1" applyBorder="1" applyAlignment="1">
      <alignment horizontal="center"/>
    </xf>
    <xf numFmtId="1" fontId="12" fillId="0" borderId="0" xfId="10" applyNumberFormat="1" applyFont="1" applyBorder="1"/>
    <xf numFmtId="0" fontId="12" fillId="0" borderId="2" xfId="10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right" vertical="center" wrapText="1"/>
    </xf>
    <xf numFmtId="14" fontId="13" fillId="0" borderId="0" xfId="10" applyNumberFormat="1" applyFont="1"/>
    <xf numFmtId="0" fontId="12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5" fillId="0" borderId="2" xfId="10" applyNumberFormat="1" applyFont="1" applyBorder="1"/>
    <xf numFmtId="1" fontId="13" fillId="0" borderId="2" xfId="10" applyNumberFormat="1" applyFont="1" applyBorder="1"/>
    <xf numFmtId="1" fontId="21" fillId="0" borderId="0" xfId="10" applyNumberFormat="1" applyFont="1"/>
    <xf numFmtId="0" fontId="4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3" fillId="0" borderId="0" xfId="25" applyFont="1"/>
    <xf numFmtId="0" fontId="12" fillId="0" borderId="0" xfId="25" applyFont="1"/>
    <xf numFmtId="0" fontId="12" fillId="0" borderId="0" xfId="25" applyFont="1" applyAlignment="1">
      <alignment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 wrapText="1"/>
    </xf>
    <xf numFmtId="14" fontId="4" fillId="0" borderId="2" xfId="25" applyNumberFormat="1" applyFont="1" applyBorder="1" applyAlignment="1">
      <alignment horizontal="center" vertical="center" wrapText="1"/>
    </xf>
    <xf numFmtId="0" fontId="15" fillId="0" borderId="2" xfId="25" applyFont="1" applyBorder="1" applyAlignment="1">
      <alignment horizontal="left" vertical="center"/>
    </xf>
    <xf numFmtId="0" fontId="15" fillId="0" borderId="2" xfId="25" applyFont="1" applyBorder="1" applyAlignment="1">
      <alignment horizontal="center" vertical="center" wrapText="1"/>
    </xf>
    <xf numFmtId="0" fontId="4" fillId="0" borderId="2" xfId="25" applyFont="1" applyBorder="1" applyAlignment="1">
      <alignment horizontal="center" vertical="center" wrapText="1"/>
    </xf>
    <xf numFmtId="168" fontId="12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vertical="center"/>
    </xf>
    <xf numFmtId="0" fontId="12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3" fontId="12" fillId="11" borderId="2" xfId="0" applyNumberFormat="1" applyFont="1" applyFill="1" applyBorder="1"/>
    <xf numFmtId="0" fontId="13" fillId="9" borderId="2" xfId="0" applyFont="1" applyFill="1" applyBorder="1" applyAlignment="1">
      <alignment wrapText="1"/>
    </xf>
    <xf numFmtId="3" fontId="12" fillId="0" borderId="2" xfId="27" applyNumberFormat="1" applyFont="1" applyFill="1" applyBorder="1"/>
    <xf numFmtId="10" fontId="12" fillId="0" borderId="2" xfId="26" applyNumberFormat="1" applyFont="1" applyBorder="1"/>
    <xf numFmtId="10" fontId="12" fillId="0" borderId="2" xfId="26" applyNumberFormat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indent="2"/>
    </xf>
    <xf numFmtId="14" fontId="13" fillId="0" borderId="0" xfId="25" applyNumberFormat="1" applyFont="1"/>
    <xf numFmtId="14" fontId="13" fillId="0" borderId="0" xfId="0" applyNumberFormat="1" applyFont="1"/>
    <xf numFmtId="14" fontId="13" fillId="0" borderId="0" xfId="9" applyNumberFormat="1" applyFont="1"/>
    <xf numFmtId="0" fontId="13" fillId="0" borderId="2" xfId="0" applyFont="1" applyBorder="1"/>
    <xf numFmtId="0" fontId="12" fillId="0" borderId="2" xfId="1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69" fontId="12" fillId="0" borderId="0" xfId="10" applyNumberFormat="1" applyFont="1"/>
    <xf numFmtId="170" fontId="12" fillId="0" borderId="2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1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2" fillId="0" borderId="2" xfId="0" applyNumberFormat="1" applyFont="1" applyBorder="1"/>
    <xf numFmtId="166" fontId="12" fillId="11" borderId="2" xfId="0" applyNumberFormat="1" applyFont="1" applyFill="1" applyBorder="1"/>
    <xf numFmtId="166" fontId="13" fillId="9" borderId="2" xfId="0" applyNumberFormat="1" applyFont="1" applyFill="1" applyBorder="1"/>
    <xf numFmtId="166" fontId="12" fillId="0" borderId="2" xfId="27" applyNumberFormat="1" applyFont="1" applyFill="1" applyBorder="1"/>
    <xf numFmtId="166" fontId="12" fillId="3" borderId="2" xfId="27" applyNumberFormat="1" applyFont="1" applyBorder="1"/>
    <xf numFmtId="166" fontId="12" fillId="3" borderId="12" xfId="27" applyNumberFormat="1" applyFont="1"/>
    <xf numFmtId="10" fontId="4" fillId="0" borderId="2" xfId="26" applyNumberFormat="1" applyFont="1" applyBorder="1"/>
    <xf numFmtId="166" fontId="12" fillId="0" borderId="2" xfId="7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3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4" fillId="0" borderId="2" xfId="7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5" fillId="0" borderId="2" xfId="0" applyNumberFormat="1" applyFont="1" applyFill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166" fontId="14" fillId="4" borderId="2" xfId="0" applyNumberFormat="1" applyFont="1" applyFill="1" applyBorder="1" applyAlignment="1">
      <alignment vertical="center" wrapText="1"/>
    </xf>
    <xf numFmtId="166" fontId="14" fillId="0" borderId="2" xfId="0" applyNumberFormat="1" applyFont="1" applyBorder="1" applyAlignment="1">
      <alignment vertical="center" wrapText="1"/>
    </xf>
    <xf numFmtId="166" fontId="5" fillId="4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4" fillId="0" borderId="2" xfId="10" applyNumberFormat="1" applyFont="1" applyBorder="1" applyAlignment="1">
      <alignment vertical="center" wrapText="1"/>
    </xf>
    <xf numFmtId="3" fontId="13" fillId="0" borderId="2" xfId="10" applyNumberFormat="1" applyFont="1" applyBorder="1"/>
    <xf numFmtId="10" fontId="0" fillId="0" borderId="0" xfId="0" applyNumberFormat="1" applyAlignment="1">
      <alignment wrapText="1"/>
    </xf>
    <xf numFmtId="0" fontId="12" fillId="0" borderId="21" xfId="25" applyFont="1" applyBorder="1" applyAlignment="1">
      <alignment horizontal="center" vertical="center" wrapText="1"/>
    </xf>
    <xf numFmtId="14" fontId="4" fillId="0" borderId="21" xfId="25" applyNumberFormat="1" applyFont="1" applyBorder="1" applyAlignment="1">
      <alignment horizontal="center" vertical="center" wrapText="1"/>
    </xf>
    <xf numFmtId="0" fontId="15" fillId="0" borderId="21" xfId="25" applyFont="1" applyBorder="1" applyAlignment="1">
      <alignment horizontal="center" vertical="center" wrapText="1"/>
    </xf>
    <xf numFmtId="171" fontId="4" fillId="0" borderId="21" xfId="25" applyNumberFormat="1" applyFont="1" applyBorder="1" applyAlignment="1">
      <alignment horizontal="center" vertical="center" wrapText="1"/>
    </xf>
    <xf numFmtId="0" fontId="4" fillId="0" borderId="21" xfId="25" applyFont="1" applyBorder="1" applyAlignment="1">
      <alignment horizontal="center" vertical="center" wrapText="1"/>
    </xf>
    <xf numFmtId="168" fontId="12" fillId="0" borderId="21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2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3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 indent="3"/>
    </xf>
    <xf numFmtId="3" fontId="12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0" fontId="3" fillId="0" borderId="0" xfId="31"/>
    <xf numFmtId="0" fontId="23" fillId="0" borderId="0" xfId="31" applyFont="1"/>
    <xf numFmtId="0" fontId="3" fillId="0" borderId="27" xfId="31" applyBorder="1"/>
    <xf numFmtId="3" fontId="3" fillId="0" borderId="26" xfId="31" applyNumberFormat="1" applyBorder="1"/>
    <xf numFmtId="0" fontId="3" fillId="0" borderId="0" xfId="31" applyAlignment="1">
      <alignment wrapText="1"/>
    </xf>
    <xf numFmtId="0" fontId="3" fillId="0" borderId="3" xfId="31" applyBorder="1" applyAlignment="1">
      <alignment wrapText="1"/>
    </xf>
    <xf numFmtId="0" fontId="3" fillId="0" borderId="28" xfId="31" applyBorder="1" applyAlignment="1">
      <alignment horizontal="center" wrapText="1"/>
    </xf>
    <xf numFmtId="3" fontId="3" fillId="0" borderId="10" xfId="31" applyNumberFormat="1" applyBorder="1"/>
    <xf numFmtId="0" fontId="3" fillId="0" borderId="29" xfId="31" applyBorder="1"/>
    <xf numFmtId="3" fontId="3" fillId="0" borderId="28" xfId="31" applyNumberFormat="1" applyBorder="1"/>
    <xf numFmtId="3" fontId="24" fillId="0" borderId="0" xfId="31" applyNumberFormat="1" applyFont="1"/>
    <xf numFmtId="3" fontId="13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5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5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5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5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5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2" fillId="0" borderId="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2" fillId="0" borderId="28" xfId="0" applyNumberFormat="1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3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3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3" fillId="0" borderId="2" xfId="0" applyNumberFormat="1" applyFont="1" applyBorder="1"/>
    <xf numFmtId="0" fontId="12" fillId="0" borderId="29" xfId="10" applyFont="1" applyBorder="1" applyAlignment="1">
      <alignment vertical="center"/>
    </xf>
    <xf numFmtId="0" fontId="12" fillId="0" borderId="30" xfId="10" applyFont="1" applyBorder="1" applyAlignment="1">
      <alignment vertical="center"/>
    </xf>
    <xf numFmtId="0" fontId="12" fillId="0" borderId="31" xfId="1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10" applyFont="1" applyBorder="1" applyAlignment="1">
      <alignment vertical="center"/>
    </xf>
    <xf numFmtId="166" fontId="12" fillId="0" borderId="28" xfId="10" applyNumberFormat="1" applyFont="1" applyBorder="1" applyAlignment="1">
      <alignment vertical="center"/>
    </xf>
    <xf numFmtId="0" fontId="12" fillId="0" borderId="28" xfId="10" applyFont="1" applyBorder="1" applyAlignment="1">
      <alignment horizontal="left" vertical="center" indent="3"/>
    </xf>
    <xf numFmtId="0" fontId="12" fillId="0" borderId="28" xfId="10" applyFont="1" applyBorder="1" applyAlignment="1">
      <alignment horizontal="left" vertical="center" indent="2"/>
    </xf>
    <xf numFmtId="166" fontId="12" fillId="16" borderId="28" xfId="10" applyNumberFormat="1" applyFont="1" applyFill="1" applyBorder="1" applyAlignment="1">
      <alignment vertical="center"/>
    </xf>
    <xf numFmtId="0" fontId="12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5" fillId="0" borderId="0" xfId="0" applyNumberFormat="1" applyFont="1"/>
    <xf numFmtId="166" fontId="27" fillId="0" borderId="28" xfId="30" applyNumberFormat="1" applyFont="1" applyFill="1" applyBorder="1"/>
    <xf numFmtId="166" fontId="31" fillId="0" borderId="28" xfId="30" applyNumberFormat="1" applyFont="1" applyFill="1" applyBorder="1"/>
    <xf numFmtId="166" fontId="28" fillId="13" borderId="28" xfId="29" applyNumberFormat="1" applyFont="1" applyFill="1" applyBorder="1"/>
    <xf numFmtId="166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2" fontId="26" fillId="0" borderId="28" xfId="28" applyNumberFormat="1" applyFont="1" applyBorder="1"/>
    <xf numFmtId="0" fontId="22" fillId="0" borderId="28" xfId="25" applyFont="1" applyBorder="1" applyAlignment="1">
      <alignment horizontal="center" vertical="center" wrapText="1"/>
    </xf>
    <xf numFmtId="14" fontId="35" fillId="0" borderId="28" xfId="25" applyNumberFormat="1" applyFont="1" applyBorder="1" applyAlignment="1">
      <alignment horizontal="center" vertical="center" wrapText="1"/>
    </xf>
    <xf numFmtId="0" fontId="35" fillId="0" borderId="28" xfId="25" applyFont="1" applyBorder="1" applyAlignment="1">
      <alignment horizontal="center" vertical="center" wrapText="1"/>
    </xf>
    <xf numFmtId="166" fontId="35" fillId="0" borderId="28" xfId="25" applyNumberFormat="1" applyFont="1" applyBorder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36" fillId="0" borderId="28" xfId="25" applyFont="1" applyBorder="1" applyAlignment="1">
      <alignment horizontal="center" vertical="center" wrapText="1"/>
    </xf>
    <xf numFmtId="168" fontId="35" fillId="0" borderId="28" xfId="25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3" fontId="12" fillId="0" borderId="28" xfId="7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0" fontId="3" fillId="0" borderId="0" xfId="31" applyBorder="1"/>
    <xf numFmtId="3" fontId="3" fillId="0" borderId="0" xfId="31" applyNumberFormat="1" applyBorder="1"/>
    <xf numFmtId="0" fontId="1" fillId="0" borderId="27" xfId="31" applyFont="1" applyBorder="1"/>
    <xf numFmtId="0" fontId="3" fillId="0" borderId="24" xfId="31" applyBorder="1"/>
    <xf numFmtId="0" fontId="0" fillId="0" borderId="28" xfId="0" applyBorder="1" applyAlignment="1">
      <alignment horizontal="center" vertical="center" wrapText="1"/>
    </xf>
    <xf numFmtId="0" fontId="38" fillId="0" borderId="0" xfId="0" applyFont="1"/>
    <xf numFmtId="168" fontId="38" fillId="0" borderId="0" xfId="0" applyNumberFormat="1" applyFont="1"/>
    <xf numFmtId="0" fontId="0" fillId="0" borderId="25" xfId="0" applyBorder="1" applyAlignment="1">
      <alignment horizontal="center" vertical="center" wrapText="1"/>
    </xf>
    <xf numFmtId="3" fontId="0" fillId="0" borderId="0" xfId="0" applyNumberFormat="1"/>
    <xf numFmtId="3" fontId="39" fillId="0" borderId="0" xfId="0" applyNumberFormat="1" applyFont="1"/>
    <xf numFmtId="3" fontId="0" fillId="0" borderId="27" xfId="0" applyNumberFormat="1" applyFill="1" applyBorder="1"/>
    <xf numFmtId="3" fontId="0" fillId="0" borderId="0" xfId="0" applyNumberFormat="1" applyFill="1" applyBorder="1"/>
    <xf numFmtId="3" fontId="23" fillId="3" borderId="12" xfId="7" applyNumberFormat="1" applyFont="1"/>
    <xf numFmtId="0" fontId="39" fillId="0" borderId="0" xfId="0" applyFont="1"/>
    <xf numFmtId="0" fontId="18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166" fontId="12" fillId="0" borderId="28" xfId="0" applyNumberFormat="1" applyFont="1" applyBorder="1" applyAlignment="1">
      <alignment vertical="center" wrapText="1"/>
    </xf>
    <xf numFmtId="165" fontId="12" fillId="0" borderId="28" xfId="22" applyNumberFormat="1" applyFont="1" applyBorder="1" applyAlignment="1">
      <alignment vertical="center" wrapText="1"/>
    </xf>
    <xf numFmtId="166" fontId="12" fillId="0" borderId="28" xfId="0" applyNumberFormat="1" applyFont="1" applyFill="1" applyBorder="1" applyAlignment="1">
      <alignment vertical="center" wrapText="1"/>
    </xf>
    <xf numFmtId="166" fontId="12" fillId="0" borderId="28" xfId="7" applyNumberFormat="1" applyFont="1" applyFill="1" applyBorder="1" applyAlignment="1">
      <alignment vertical="center" wrapText="1"/>
    </xf>
    <xf numFmtId="14" fontId="25" fillId="0" borderId="28" xfId="0" applyNumberFormat="1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6" fillId="0" borderId="0" xfId="10" applyFont="1"/>
    <xf numFmtId="0" fontId="10" fillId="17" borderId="28" xfId="0" applyFont="1" applyFill="1" applyBorder="1" applyAlignment="1">
      <alignment horizontal="center" vertical="center" wrapText="1"/>
    </xf>
    <xf numFmtId="0" fontId="10" fillId="17" borderId="25" xfId="0" applyFont="1" applyFill="1" applyBorder="1" applyAlignment="1">
      <alignment horizontal="center" vertical="center" wrapText="1"/>
    </xf>
    <xf numFmtId="0" fontId="40" fillId="17" borderId="25" xfId="0" applyFont="1" applyFill="1" applyBorder="1" applyAlignment="1">
      <alignment horizontal="center" vertical="center" wrapText="1"/>
    </xf>
    <xf numFmtId="0" fontId="0" fillId="17" borderId="26" xfId="0" applyFont="1" applyFill="1" applyBorder="1" applyAlignment="1">
      <alignment horizontal="center" vertical="center" wrapText="1"/>
    </xf>
    <xf numFmtId="0" fontId="26" fillId="0" borderId="28" xfId="10" applyFont="1" applyBorder="1"/>
    <xf numFmtId="3" fontId="26" fillId="0" borderId="28" xfId="10" applyNumberFormat="1" applyFont="1" applyBorder="1"/>
    <xf numFmtId="2" fontId="26" fillId="0" borderId="28" xfId="10" applyNumberFormat="1" applyFont="1" applyBorder="1"/>
    <xf numFmtId="49" fontId="26" fillId="0" borderId="28" xfId="10" applyNumberFormat="1" applyFont="1" applyBorder="1"/>
    <xf numFmtId="0" fontId="0" fillId="17" borderId="25" xfId="0" applyFont="1" applyFill="1" applyBorder="1" applyAlignment="1">
      <alignment horizontal="center" vertical="center" wrapText="1"/>
    </xf>
    <xf numFmtId="0" fontId="0" fillId="17" borderId="25" xfId="0" applyFont="1" applyFill="1" applyBorder="1" applyAlignment="1">
      <alignment horizontal="center" vertical="center" wrapText="1"/>
    </xf>
    <xf numFmtId="0" fontId="10" fillId="17" borderId="26" xfId="0" applyFont="1" applyFill="1" applyBorder="1" applyAlignment="1">
      <alignment horizontal="center" vertical="center" wrapText="1"/>
    </xf>
    <xf numFmtId="0" fontId="0" fillId="17" borderId="22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10" fillId="17" borderId="24" xfId="0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vertical="center" wrapText="1"/>
    </xf>
    <xf numFmtId="0" fontId="10" fillId="17" borderId="32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left" wrapText="1"/>
    </xf>
    <xf numFmtId="0" fontId="13" fillId="10" borderId="8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/>
    </xf>
    <xf numFmtId="0" fontId="13" fillId="10" borderId="7" xfId="0" applyFont="1" applyFill="1" applyBorder="1" applyAlignment="1">
      <alignment horizontal="left"/>
    </xf>
    <xf numFmtId="0" fontId="13" fillId="10" borderId="8" xfId="0" applyFont="1" applyFill="1" applyBorder="1" applyAlignment="1">
      <alignment horizontal="left"/>
    </xf>
    <xf numFmtId="0" fontId="12" fillId="0" borderId="6" xfId="10" applyFont="1" applyBorder="1" applyAlignment="1">
      <alignment horizontal="left" vertical="center"/>
    </xf>
    <xf numFmtId="0" fontId="12" fillId="0" borderId="8" xfId="10" applyFont="1" applyBorder="1" applyAlignment="1">
      <alignment horizontal="left" vertical="center"/>
    </xf>
    <xf numFmtId="0" fontId="13" fillId="0" borderId="2" xfId="0" applyFont="1" applyBorder="1" applyAlignment="1"/>
    <xf numFmtId="0" fontId="13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0" fontId="13" fillId="0" borderId="17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vertical="center" wrapText="1"/>
    </xf>
    <xf numFmtId="0" fontId="13" fillId="0" borderId="0" xfId="10" applyFont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5" xfId="1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28" xfId="0" applyNumberFormat="1" applyFont="1" applyFill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/>
    </xf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14" fontId="13" fillId="0" borderId="0" xfId="10" applyNumberFormat="1" applyFont="1" applyAlignment="1">
      <alignment horizontal="center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166" fontId="26" fillId="0" borderId="29" xfId="0" applyNumberFormat="1" applyFont="1" applyFill="1" applyBorder="1" applyAlignment="1">
      <alignment horizontal="center" vertical="center" wrapText="1"/>
    </xf>
    <xf numFmtId="166" fontId="26" fillId="0" borderId="31" xfId="0" applyNumberFormat="1" applyFont="1" applyFill="1" applyBorder="1" applyAlignment="1">
      <alignment horizontal="center" vertical="center" wrapText="1"/>
    </xf>
    <xf numFmtId="166" fontId="26" fillId="0" borderId="29" xfId="30" applyNumberFormat="1" applyFont="1" applyFill="1" applyBorder="1" applyAlignment="1">
      <alignment horizontal="center" vertical="center" wrapText="1"/>
    </xf>
    <xf numFmtId="166" fontId="26" fillId="0" borderId="31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workbookViewId="0">
      <selection activeCell="F14" sqref="F14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34"/>
  </cols>
  <sheetData>
    <row r="1" spans="1:13" ht="18" x14ac:dyDescent="0.35">
      <c r="B1" s="132" t="s">
        <v>331</v>
      </c>
      <c r="C1" s="133"/>
      <c r="D1" s="133"/>
    </row>
    <row r="2" spans="1:13" ht="12.75" x14ac:dyDescent="0.2">
      <c r="B2" s="423" t="s">
        <v>349</v>
      </c>
      <c r="C2" s="423"/>
      <c r="D2" s="424">
        <v>44377</v>
      </c>
    </row>
    <row r="3" spans="1:13" x14ac:dyDescent="0.2">
      <c r="B3" s="153"/>
      <c r="C3" s="153"/>
      <c r="D3" s="153"/>
    </row>
    <row r="4" spans="1:13" ht="35.25" customHeight="1" x14ac:dyDescent="0.2">
      <c r="B4" s="422" t="s">
        <v>333</v>
      </c>
      <c r="C4" s="183" t="s">
        <v>332</v>
      </c>
      <c r="D4" s="422" t="s">
        <v>629</v>
      </c>
    </row>
    <row r="5" spans="1:13" s="148" customFormat="1" ht="12" customHeight="1" x14ac:dyDescent="0.2">
      <c r="A5" s="145"/>
      <c r="B5" s="155" t="s">
        <v>679</v>
      </c>
      <c r="C5" s="154" t="s">
        <v>701</v>
      </c>
      <c r="D5" s="155" t="s">
        <v>353</v>
      </c>
      <c r="E5" s="375"/>
    </row>
    <row r="6" spans="1:13" s="148" customFormat="1" ht="12" customHeight="1" x14ac:dyDescent="0.2">
      <c r="A6" s="197"/>
      <c r="B6" s="155" t="s">
        <v>926</v>
      </c>
      <c r="C6" s="154" t="s">
        <v>756</v>
      </c>
      <c r="D6" s="195" t="s">
        <v>335</v>
      </c>
      <c r="E6" s="375"/>
    </row>
    <row r="7" spans="1:13" s="148" customFormat="1" ht="12" customHeight="1" x14ac:dyDescent="0.2">
      <c r="A7" s="197"/>
      <c r="B7" s="195" t="s">
        <v>904</v>
      </c>
      <c r="C7" s="196" t="s">
        <v>654</v>
      </c>
      <c r="D7" s="195" t="s">
        <v>353</v>
      </c>
      <c r="E7" s="375"/>
    </row>
    <row r="8" spans="1:13" s="148" customFormat="1" ht="12" customHeight="1" x14ac:dyDescent="0.2">
      <c r="A8" s="197"/>
      <c r="B8" s="195" t="s">
        <v>923</v>
      </c>
      <c r="C8" s="196" t="s">
        <v>718</v>
      </c>
      <c r="D8" s="195" t="s">
        <v>335</v>
      </c>
      <c r="E8" s="375"/>
    </row>
    <row r="9" spans="1:13" s="148" customFormat="1" ht="12" customHeight="1" x14ac:dyDescent="0.2">
      <c r="A9" s="197"/>
      <c r="B9" s="195" t="s">
        <v>922</v>
      </c>
      <c r="C9" s="196" t="s">
        <v>388</v>
      </c>
      <c r="D9" s="195" t="s">
        <v>353</v>
      </c>
      <c r="E9" s="375"/>
    </row>
    <row r="10" spans="1:13" s="138" customFormat="1" x14ac:dyDescent="0.2">
      <c r="A10" s="197"/>
      <c r="B10" s="195" t="s">
        <v>919</v>
      </c>
      <c r="C10" s="196" t="s">
        <v>303</v>
      </c>
      <c r="D10" s="195" t="s">
        <v>334</v>
      </c>
      <c r="E10" s="375"/>
    </row>
    <row r="11" spans="1:13" s="138" customFormat="1" x14ac:dyDescent="0.2">
      <c r="A11" s="197"/>
      <c r="B11" s="195" t="s">
        <v>921</v>
      </c>
      <c r="C11" s="196" t="s">
        <v>341</v>
      </c>
      <c r="D11" s="195" t="s">
        <v>334</v>
      </c>
      <c r="E11" s="375"/>
    </row>
    <row r="12" spans="1:13" s="138" customFormat="1" x14ac:dyDescent="0.2">
      <c r="A12" s="197"/>
      <c r="B12" s="195" t="s">
        <v>918</v>
      </c>
      <c r="C12" s="196" t="s">
        <v>342</v>
      </c>
      <c r="D12" s="195" t="s">
        <v>334</v>
      </c>
      <c r="E12" s="375"/>
    </row>
    <row r="13" spans="1:13" s="138" customFormat="1" ht="24" x14ac:dyDescent="0.2">
      <c r="A13" s="197"/>
      <c r="B13" s="195" t="s">
        <v>306</v>
      </c>
      <c r="C13" s="196" t="s">
        <v>236</v>
      </c>
      <c r="D13" s="195" t="s">
        <v>334</v>
      </c>
      <c r="E13" s="375"/>
      <c r="M13" s="225"/>
    </row>
    <row r="14" spans="1:13" s="148" customFormat="1" x14ac:dyDescent="0.2">
      <c r="A14" s="197"/>
      <c r="B14" s="195" t="s">
        <v>307</v>
      </c>
      <c r="C14" s="196" t="s">
        <v>635</v>
      </c>
      <c r="D14" s="195" t="s">
        <v>334</v>
      </c>
      <c r="E14" s="375"/>
    </row>
    <row r="15" spans="1:13" s="148" customFormat="1" x14ac:dyDescent="0.2">
      <c r="A15" s="197"/>
      <c r="B15" s="195" t="s">
        <v>907</v>
      </c>
      <c r="C15" s="196" t="s">
        <v>758</v>
      </c>
      <c r="D15" s="195" t="s">
        <v>353</v>
      </c>
      <c r="E15" s="375"/>
    </row>
    <row r="16" spans="1:13" s="148" customFormat="1" x14ac:dyDescent="0.2">
      <c r="A16" s="197"/>
      <c r="B16" s="195" t="s">
        <v>908</v>
      </c>
      <c r="C16" s="196" t="s">
        <v>760</v>
      </c>
      <c r="D16" s="300" t="s">
        <v>353</v>
      </c>
      <c r="E16" s="375"/>
    </row>
    <row r="17" spans="1:5" s="148" customFormat="1" x14ac:dyDescent="0.2">
      <c r="A17" s="197"/>
      <c r="B17" s="195" t="s">
        <v>906</v>
      </c>
      <c r="C17" s="196" t="s">
        <v>806</v>
      </c>
      <c r="D17" s="300" t="s">
        <v>353</v>
      </c>
      <c r="E17" s="375"/>
    </row>
    <row r="18" spans="1:5" s="148" customFormat="1" x14ac:dyDescent="0.2">
      <c r="A18" s="197"/>
      <c r="B18" s="195" t="s">
        <v>905</v>
      </c>
      <c r="C18" s="196" t="s">
        <v>805</v>
      </c>
      <c r="D18" s="300" t="s">
        <v>335</v>
      </c>
      <c r="E18" s="375"/>
    </row>
    <row r="19" spans="1:5" s="138" customFormat="1" x14ac:dyDescent="0.2">
      <c r="A19" s="197"/>
      <c r="B19" s="195" t="s">
        <v>853</v>
      </c>
      <c r="C19" s="196" t="s">
        <v>346</v>
      </c>
      <c r="D19" s="195" t="s">
        <v>335</v>
      </c>
      <c r="E19" s="375"/>
    </row>
    <row r="20" spans="1:5" s="138" customFormat="1" x14ac:dyDescent="0.2">
      <c r="A20" s="197"/>
      <c r="B20" s="195" t="s">
        <v>854</v>
      </c>
      <c r="C20" s="196" t="s">
        <v>345</v>
      </c>
      <c r="D20" s="195" t="s">
        <v>335</v>
      </c>
      <c r="E20" s="375"/>
    </row>
    <row r="21" spans="1:5" s="138" customFormat="1" x14ac:dyDescent="0.2">
      <c r="A21" s="197"/>
      <c r="B21" s="195" t="s">
        <v>855</v>
      </c>
      <c r="C21" s="196" t="s">
        <v>344</v>
      </c>
      <c r="D21" s="195" t="s">
        <v>335</v>
      </c>
      <c r="E21" s="375"/>
    </row>
    <row r="22" spans="1:5" s="138" customFormat="1" x14ac:dyDescent="0.2">
      <c r="A22" s="197"/>
      <c r="B22" s="195" t="s">
        <v>856</v>
      </c>
      <c r="C22" s="196" t="s">
        <v>180</v>
      </c>
      <c r="D22" s="195" t="s">
        <v>335</v>
      </c>
      <c r="E22" s="375"/>
    </row>
    <row r="23" spans="1:5" s="138" customFormat="1" x14ac:dyDescent="0.2">
      <c r="A23" s="197"/>
      <c r="B23" s="195" t="s">
        <v>857</v>
      </c>
      <c r="C23" s="196" t="s">
        <v>348</v>
      </c>
      <c r="D23" s="195" t="s">
        <v>335</v>
      </c>
      <c r="E23" s="375"/>
    </row>
    <row r="24" spans="1:5" s="138" customFormat="1" x14ac:dyDescent="0.2">
      <c r="A24" s="197"/>
      <c r="B24" s="195" t="s">
        <v>858</v>
      </c>
      <c r="C24" s="196" t="s">
        <v>347</v>
      </c>
      <c r="D24" s="195" t="s">
        <v>335</v>
      </c>
      <c r="E24" s="375"/>
    </row>
    <row r="25" spans="1:5" s="138" customFormat="1" x14ac:dyDescent="0.2">
      <c r="A25" s="197"/>
      <c r="B25" s="195" t="s">
        <v>844</v>
      </c>
      <c r="C25" s="196" t="s">
        <v>348</v>
      </c>
      <c r="D25" s="195" t="s">
        <v>335</v>
      </c>
      <c r="E25" s="375"/>
    </row>
    <row r="26" spans="1:5" s="148" customFormat="1" ht="12" customHeight="1" x14ac:dyDescent="0.2">
      <c r="A26" s="197"/>
      <c r="B26" s="195" t="s">
        <v>763</v>
      </c>
      <c r="C26" s="196" t="s">
        <v>764</v>
      </c>
      <c r="D26" s="195" t="s">
        <v>334</v>
      </c>
      <c r="E26" s="375"/>
    </row>
    <row r="27" spans="1:5" s="148" customFormat="1" ht="12" customHeight="1" x14ac:dyDescent="0.2">
      <c r="A27" s="197"/>
      <c r="B27" s="195" t="s">
        <v>839</v>
      </c>
      <c r="C27" s="196" t="s">
        <v>836</v>
      </c>
      <c r="D27" s="195" t="s">
        <v>334</v>
      </c>
      <c r="E27" s="375"/>
    </row>
    <row r="28" spans="1:5" s="148" customFormat="1" ht="12" customHeight="1" x14ac:dyDescent="0.2">
      <c r="A28" s="197"/>
      <c r="B28" s="195" t="s">
        <v>916</v>
      </c>
      <c r="C28" s="196" t="s">
        <v>915</v>
      </c>
      <c r="D28" s="195" t="s">
        <v>334</v>
      </c>
      <c r="E28" s="375"/>
    </row>
    <row r="29" spans="1:5" s="138" customFormat="1" x14ac:dyDescent="0.2">
      <c r="A29" s="197"/>
      <c r="B29" s="195" t="s">
        <v>835</v>
      </c>
      <c r="C29" s="196" t="s">
        <v>351</v>
      </c>
      <c r="D29" s="195" t="s">
        <v>353</v>
      </c>
      <c r="E29" s="375"/>
    </row>
    <row r="30" spans="1:5" s="138" customFormat="1" ht="12" customHeight="1" x14ac:dyDescent="0.2">
      <c r="A30" s="145"/>
      <c r="B30" s="195" t="s">
        <v>715</v>
      </c>
      <c r="C30" s="196" t="s">
        <v>350</v>
      </c>
      <c r="D30" s="146" t="s">
        <v>334</v>
      </c>
      <c r="E30" s="375"/>
    </row>
    <row r="31" spans="1:5" s="138" customFormat="1" x14ac:dyDescent="0.2">
      <c r="A31" s="145"/>
      <c r="B31" s="195" t="s">
        <v>802</v>
      </c>
      <c r="C31" s="196" t="s">
        <v>352</v>
      </c>
      <c r="D31" s="146" t="s">
        <v>334</v>
      </c>
      <c r="E31" s="375"/>
    </row>
    <row r="32" spans="1:5" s="138" customFormat="1" x14ac:dyDescent="0.2">
      <c r="A32" s="145"/>
      <c r="B32" s="195" t="s">
        <v>845</v>
      </c>
      <c r="C32" s="196" t="s">
        <v>355</v>
      </c>
      <c r="D32" s="195" t="s">
        <v>335</v>
      </c>
      <c r="E32" s="375"/>
    </row>
    <row r="33" spans="1:5" s="138" customFormat="1" x14ac:dyDescent="0.2">
      <c r="A33" s="145"/>
      <c r="B33" s="195" t="s">
        <v>846</v>
      </c>
      <c r="C33" s="196" t="s">
        <v>356</v>
      </c>
      <c r="D33" s="195" t="s">
        <v>335</v>
      </c>
      <c r="E33" s="375"/>
    </row>
    <row r="34" spans="1:5" s="138" customFormat="1" x14ac:dyDescent="0.2">
      <c r="A34" s="145"/>
      <c r="B34" s="195" t="s">
        <v>767</v>
      </c>
      <c r="C34" s="196" t="s">
        <v>362</v>
      </c>
      <c r="D34" s="195" t="s">
        <v>335</v>
      </c>
      <c r="E34" s="375"/>
    </row>
    <row r="35" spans="1:5" s="148" customFormat="1" x14ac:dyDescent="0.2">
      <c r="A35" s="145"/>
      <c r="B35" s="195" t="s">
        <v>770</v>
      </c>
      <c r="C35" s="196" t="s">
        <v>769</v>
      </c>
      <c r="D35" s="195" t="s">
        <v>335</v>
      </c>
      <c r="E35" s="375"/>
    </row>
    <row r="36" spans="1:5" s="138" customFormat="1" x14ac:dyDescent="0.2">
      <c r="A36" s="145"/>
      <c r="B36" s="195" t="s">
        <v>848</v>
      </c>
      <c r="C36" s="196" t="s">
        <v>358</v>
      </c>
      <c r="D36" s="195" t="s">
        <v>335</v>
      </c>
      <c r="E36" s="375"/>
    </row>
    <row r="37" spans="1:5" s="138" customFormat="1" x14ac:dyDescent="0.2">
      <c r="A37" s="145"/>
      <c r="B37" s="195" t="s">
        <v>847</v>
      </c>
      <c r="C37" s="196" t="s">
        <v>359</v>
      </c>
      <c r="D37" s="195" t="s">
        <v>335</v>
      </c>
      <c r="E37" s="375"/>
    </row>
    <row r="38" spans="1:5" s="138" customFormat="1" x14ac:dyDescent="0.2">
      <c r="A38" s="145"/>
      <c r="B38" s="195" t="s">
        <v>771</v>
      </c>
      <c r="C38" s="196" t="s">
        <v>361</v>
      </c>
      <c r="D38" s="195" t="s">
        <v>335</v>
      </c>
      <c r="E38" s="375"/>
    </row>
    <row r="39" spans="1:5" s="138" customFormat="1" x14ac:dyDescent="0.2">
      <c r="A39" s="145"/>
      <c r="B39" s="195" t="s">
        <v>850</v>
      </c>
      <c r="C39" s="196" t="s">
        <v>363</v>
      </c>
      <c r="D39" s="195" t="s">
        <v>335</v>
      </c>
      <c r="E39" s="375"/>
    </row>
    <row r="40" spans="1:5" s="138" customFormat="1" x14ac:dyDescent="0.2">
      <c r="A40" s="145"/>
      <c r="B40" s="195" t="s">
        <v>849</v>
      </c>
      <c r="C40" s="196" t="s">
        <v>363</v>
      </c>
      <c r="D40" s="195" t="s">
        <v>335</v>
      </c>
      <c r="E40" s="375"/>
    </row>
    <row r="41" spans="1:5" s="138" customFormat="1" x14ac:dyDescent="0.2">
      <c r="A41" s="145"/>
      <c r="B41" s="195" t="s">
        <v>851</v>
      </c>
      <c r="C41" s="196" t="s">
        <v>364</v>
      </c>
      <c r="D41" s="195" t="s">
        <v>335</v>
      </c>
      <c r="E41" s="375"/>
    </row>
    <row r="42" spans="1:5" s="138" customFormat="1" x14ac:dyDescent="0.2">
      <c r="A42" s="145"/>
      <c r="B42" s="195" t="s">
        <v>852</v>
      </c>
      <c r="C42" s="196" t="s">
        <v>365</v>
      </c>
      <c r="D42" s="195" t="s">
        <v>335</v>
      </c>
      <c r="E42" s="375"/>
    </row>
    <row r="43" spans="1:5" s="138" customFormat="1" x14ac:dyDescent="0.2">
      <c r="A43" s="145"/>
      <c r="B43" s="195" t="s">
        <v>325</v>
      </c>
      <c r="C43" s="196" t="s">
        <v>631</v>
      </c>
      <c r="D43" s="195" t="s">
        <v>335</v>
      </c>
      <c r="E43" s="375"/>
    </row>
    <row r="44" spans="1:5" s="138" customFormat="1" x14ac:dyDescent="0.2">
      <c r="A44" s="145"/>
      <c r="B44" s="195" t="s">
        <v>328</v>
      </c>
      <c r="C44" s="196" t="s">
        <v>632</v>
      </c>
      <c r="D44" s="195" t="s">
        <v>335</v>
      </c>
      <c r="E44" s="375"/>
    </row>
    <row r="45" spans="1:5" s="138" customFormat="1" ht="24" x14ac:dyDescent="0.2">
      <c r="A45" s="145"/>
      <c r="B45" s="195" t="s">
        <v>329</v>
      </c>
      <c r="C45" s="196" t="s">
        <v>633</v>
      </c>
      <c r="D45" s="195" t="s">
        <v>335</v>
      </c>
      <c r="E45" s="375"/>
    </row>
    <row r="46" spans="1:5" s="138" customFormat="1" ht="24" x14ac:dyDescent="0.2">
      <c r="A46" s="145"/>
      <c r="B46" s="195" t="s">
        <v>330</v>
      </c>
      <c r="C46" s="196" t="s">
        <v>634</v>
      </c>
      <c r="D46" s="195" t="s">
        <v>335</v>
      </c>
      <c r="E46" s="375"/>
    </row>
    <row r="47" spans="1:5" s="148" customFormat="1" x14ac:dyDescent="0.2">
      <c r="A47" s="145"/>
      <c r="B47" s="195" t="s">
        <v>781</v>
      </c>
      <c r="C47" s="196" t="s">
        <v>783</v>
      </c>
      <c r="D47" s="195" t="s">
        <v>334</v>
      </c>
      <c r="E47" s="375"/>
    </row>
    <row r="48" spans="1:5" s="148" customFormat="1" x14ac:dyDescent="0.2">
      <c r="A48" s="145"/>
      <c r="B48" s="195" t="s">
        <v>788</v>
      </c>
      <c r="C48" s="196" t="s">
        <v>787</v>
      </c>
      <c r="D48" s="321" t="s">
        <v>335</v>
      </c>
      <c r="E48" s="375"/>
    </row>
    <row r="49" spans="2:3" x14ac:dyDescent="0.2">
      <c r="B49" s="134"/>
    </row>
    <row r="50" spans="2:3" x14ac:dyDescent="0.2">
      <c r="B50" s="136" t="s">
        <v>890</v>
      </c>
    </row>
    <row r="51" spans="2:3" x14ac:dyDescent="0.2">
      <c r="B51" s="136" t="s">
        <v>336</v>
      </c>
    </row>
    <row r="52" spans="2:3" x14ac:dyDescent="0.2">
      <c r="B52" s="135" t="s">
        <v>786</v>
      </c>
    </row>
    <row r="53" spans="2:3" x14ac:dyDescent="0.2">
      <c r="B53" s="136" t="s">
        <v>337</v>
      </c>
    </row>
    <row r="54" spans="2:3" x14ac:dyDescent="0.2">
      <c r="B54" s="135" t="s">
        <v>784</v>
      </c>
    </row>
    <row r="55" spans="2:3" x14ac:dyDescent="0.2">
      <c r="B55" s="136" t="s">
        <v>785</v>
      </c>
    </row>
    <row r="56" spans="2:3" x14ac:dyDescent="0.2">
      <c r="B56" s="135" t="s">
        <v>928</v>
      </c>
    </row>
    <row r="57" spans="2:3" x14ac:dyDescent="0.2">
      <c r="B57" s="134"/>
      <c r="C57" s="57"/>
    </row>
    <row r="58" spans="2:3" x14ac:dyDescent="0.2">
      <c r="B58" s="134"/>
    </row>
    <row r="59" spans="2:3" x14ac:dyDescent="0.2">
      <c r="B59" s="134"/>
    </row>
    <row r="60" spans="2:3" x14ac:dyDescent="0.2">
      <c r="B60" s="134"/>
    </row>
    <row r="61" spans="2:3" x14ac:dyDescent="0.2">
      <c r="B61" s="134"/>
    </row>
    <row r="62" spans="2:3" x14ac:dyDescent="0.2">
      <c r="B62" s="134"/>
    </row>
    <row r="63" spans="2:3" x14ac:dyDescent="0.2">
      <c r="B63" s="134"/>
    </row>
    <row r="64" spans="2:3" x14ac:dyDescent="0.2">
      <c r="B64" s="134"/>
    </row>
    <row r="65" spans="2:2" x14ac:dyDescent="0.2">
      <c r="B65" s="134"/>
    </row>
    <row r="66" spans="2:2" x14ac:dyDescent="0.2">
      <c r="B66" s="134"/>
    </row>
    <row r="67" spans="2:2" x14ac:dyDescent="0.2">
      <c r="B67" s="134"/>
    </row>
    <row r="68" spans="2:2" x14ac:dyDescent="0.2">
      <c r="B68" s="134"/>
    </row>
    <row r="69" spans="2:2" x14ac:dyDescent="0.2">
      <c r="B69" s="134"/>
    </row>
    <row r="70" spans="2:2" x14ac:dyDescent="0.2">
      <c r="B70" s="134"/>
    </row>
    <row r="71" spans="2:2" x14ac:dyDescent="0.2">
      <c r="B71" s="134"/>
    </row>
    <row r="72" spans="2:2" x14ac:dyDescent="0.2">
      <c r="B72" s="134"/>
    </row>
  </sheetData>
  <hyperlinks>
    <hyperlink ref="C10" location="'A1'!A1" display="Konsernets samlede engasjementsbeløp etter fradrag for nedskrivninger"/>
    <hyperlink ref="C11" location="'A2'!A1" display="Fordeling av engasjement på sektor og næring "/>
    <hyperlink ref="C12" location="'A3'!A1" display="Geografisk fordeling utlån til kunder"/>
    <hyperlink ref="C13" location="'A4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1'!A1" display="A1"/>
    <hyperlink ref="B11" location="'A2'!A1" display="A2"/>
    <hyperlink ref="B12" location="'A3'!A1" display="A3"/>
    <hyperlink ref="B13" location="'A4'!A1" display="A4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EU CC1'!Print_Area" display="Skjema for offentliggjøring av sammensetningen av ansvarlig kapital"/>
    <hyperlink ref="B7" location="'EU CC1'!Print_Area" display="EU CC1"/>
    <hyperlink ref="C9" location="'EU CCA'!A1" display="Skjema for offentliggjøring av de viktigste avtalevilkårene for kapitalinstrumenter"/>
    <hyperlink ref="B9" location="'EU CCA'!A1" display="EU-CCA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5'!A1" display="A5"/>
    <hyperlink ref="C14" location="'A5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EU CC2'!A1" display="Avstemming av ansvarlig kapital mot balanse"/>
    <hyperlink ref="B8" location="'EU CC2'!Utskriftsområde" display="EU-CC2"/>
    <hyperlink ref="C6" location="'EU CCyB1'!A1" display="Geografisk fordeling av kreditteksponeringer benyttet i motsyklisk buffer"/>
    <hyperlink ref="B6" location="'EU CCyB1'!A1" display="EU CCyB1"/>
    <hyperlink ref="B16" location="'EU LR2'!A1" display="EU LR2"/>
    <hyperlink ref="C16" location="'EU LR2'!A1" display="Standard skjema for offentliggjøring av uvektet kjernekapitalandel"/>
    <hyperlink ref="C15" location="'EU LR1'!A1" display="Avstemming av balanse mot uvektet kjernekapitalandel"/>
    <hyperlink ref="B15" location="'EU LR1'!A1" display="EU 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3"/>
  <sheetViews>
    <sheetView workbookViewId="0">
      <selection activeCell="E2" sqref="E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306</v>
      </c>
      <c r="B1" s="20" t="s">
        <v>236</v>
      </c>
    </row>
    <row r="2" spans="1:10" x14ac:dyDescent="0.15">
      <c r="E2" s="143">
        <v>44196</v>
      </c>
      <c r="J2" s="137" t="s">
        <v>338</v>
      </c>
    </row>
    <row r="3" spans="1:10" ht="31.5" x14ac:dyDescent="0.15">
      <c r="A3" s="35"/>
      <c r="B3" s="3" t="s">
        <v>237</v>
      </c>
      <c r="C3" s="3" t="s">
        <v>238</v>
      </c>
      <c r="D3" s="3" t="s">
        <v>239</v>
      </c>
    </row>
    <row r="4" spans="1:10" x14ac:dyDescent="0.15">
      <c r="A4" s="35" t="s">
        <v>230</v>
      </c>
      <c r="B4" s="36">
        <v>7.3548989999999996</v>
      </c>
      <c r="C4" s="36">
        <v>7.3548989999999996</v>
      </c>
      <c r="D4" s="36">
        <v>4.2124079999999999</v>
      </c>
    </row>
    <row r="5" spans="1:10" x14ac:dyDescent="0.15">
      <c r="A5" s="35" t="s">
        <v>231</v>
      </c>
      <c r="B5" s="36">
        <v>1.9193450000000001</v>
      </c>
      <c r="C5" s="36">
        <v>1.9193450000000001</v>
      </c>
      <c r="D5" s="36">
        <v>0.76610800000000001</v>
      </c>
    </row>
    <row r="6" spans="1:10" x14ac:dyDescent="0.15">
      <c r="A6" s="35" t="s">
        <v>232</v>
      </c>
      <c r="B6" s="36">
        <v>6.3874610000000001</v>
      </c>
      <c r="C6" s="36">
        <v>6.3874610000000001</v>
      </c>
      <c r="D6" s="36">
        <v>2.8583700000000003</v>
      </c>
    </row>
    <row r="7" spans="1:10" x14ac:dyDescent="0.15">
      <c r="A7" s="35" t="s">
        <v>945</v>
      </c>
      <c r="B7" s="36">
        <v>47.400998999999999</v>
      </c>
      <c r="C7" s="36">
        <v>47.400998999999999</v>
      </c>
      <c r="D7" s="36">
        <v>25.339786</v>
      </c>
    </row>
    <row r="8" spans="1:10" x14ac:dyDescent="0.15">
      <c r="A8" s="35" t="s">
        <v>232</v>
      </c>
      <c r="B8" s="36">
        <v>19.43647</v>
      </c>
      <c r="C8" s="36">
        <v>20.636469999999999</v>
      </c>
      <c r="D8" s="36">
        <v>11.413371</v>
      </c>
    </row>
    <row r="9" spans="1:10" x14ac:dyDescent="0.15">
      <c r="A9" s="35" t="s">
        <v>947</v>
      </c>
      <c r="B9" s="36">
        <v>22.262739</v>
      </c>
      <c r="C9" s="36">
        <v>22.262739</v>
      </c>
      <c r="D9" s="36">
        <v>12.926248000000001</v>
      </c>
    </row>
    <row r="10" spans="1:10" x14ac:dyDescent="0.15">
      <c r="A10" s="35" t="s">
        <v>234</v>
      </c>
      <c r="B10" s="36">
        <v>66.234994</v>
      </c>
      <c r="C10" s="36">
        <v>67.234994</v>
      </c>
      <c r="D10" s="36">
        <v>30.880669000000001</v>
      </c>
    </row>
    <row r="11" spans="1:10" x14ac:dyDescent="0.15">
      <c r="A11" s="35" t="s">
        <v>229</v>
      </c>
      <c r="B11" s="36">
        <v>1.1646829999999999</v>
      </c>
      <c r="C11" s="36">
        <v>1.1646829999999999</v>
      </c>
      <c r="D11" s="36">
        <v>0.85753900000000005</v>
      </c>
    </row>
    <row r="12" spans="1:10" x14ac:dyDescent="0.15">
      <c r="A12" s="35" t="s">
        <v>55</v>
      </c>
      <c r="B12" s="333">
        <v>172.16158999999999</v>
      </c>
      <c r="C12" s="333">
        <v>174.36159000000001</v>
      </c>
      <c r="D12" s="333">
        <v>89.254498999999996</v>
      </c>
    </row>
    <row r="13" spans="1:10" x14ac:dyDescent="0.15">
      <c r="A13" s="13"/>
      <c r="B13" s="62"/>
      <c r="C13" s="62"/>
      <c r="D13" s="62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20"/>
  <sheetViews>
    <sheetView zoomScaleNormal="100" workbookViewId="0">
      <selection activeCell="F37" sqref="F37"/>
    </sheetView>
  </sheetViews>
  <sheetFormatPr baseColWidth="10" defaultRowHeight="10.5" x14ac:dyDescent="0.15"/>
  <cols>
    <col min="1" max="1" width="4.5" style="53" customWidth="1"/>
    <col min="2" max="2" width="53.33203125" style="53" customWidth="1"/>
    <col min="3" max="16384" width="12" style="53"/>
  </cols>
  <sheetData>
    <row r="1" spans="1:9" x14ac:dyDescent="0.15">
      <c r="A1" s="67" t="s">
        <v>307</v>
      </c>
      <c r="B1" s="67" t="s">
        <v>635</v>
      </c>
      <c r="C1" s="186">
        <v>44196</v>
      </c>
    </row>
    <row r="2" spans="1:9" x14ac:dyDescent="0.15">
      <c r="I2" s="137" t="s">
        <v>338</v>
      </c>
    </row>
    <row r="3" spans="1:9" x14ac:dyDescent="0.15">
      <c r="B3" s="91"/>
      <c r="C3" s="173" t="s">
        <v>636</v>
      </c>
      <c r="D3" s="173" t="s">
        <v>252</v>
      </c>
    </row>
    <row r="4" spans="1:9" x14ac:dyDescent="0.15">
      <c r="B4" s="173" t="s">
        <v>637</v>
      </c>
      <c r="C4" s="198">
        <v>79.2</v>
      </c>
      <c r="D4" s="198">
        <v>79.2</v>
      </c>
    </row>
    <row r="5" spans="1:9" x14ac:dyDescent="0.15">
      <c r="B5" s="173" t="s">
        <v>638</v>
      </c>
      <c r="C5" s="198">
        <v>731.8</v>
      </c>
      <c r="D5" s="198">
        <v>731.8</v>
      </c>
    </row>
    <row r="6" spans="1:9" x14ac:dyDescent="0.15">
      <c r="B6" s="188" t="s">
        <v>55</v>
      </c>
      <c r="C6" s="386">
        <v>811</v>
      </c>
      <c r="D6" s="386">
        <v>811</v>
      </c>
    </row>
    <row r="7" spans="1:9" x14ac:dyDescent="0.15">
      <c r="B7" s="173"/>
      <c r="C7" s="198"/>
      <c r="D7" s="198"/>
    </row>
    <row r="8" spans="1:9" x14ac:dyDescent="0.15">
      <c r="B8" s="173" t="s">
        <v>382</v>
      </c>
      <c r="C8" s="198">
        <v>35.4</v>
      </c>
      <c r="D8" s="198">
        <v>35.4</v>
      </c>
    </row>
    <row r="9" spans="1:9" x14ac:dyDescent="0.15">
      <c r="B9" s="173" t="s">
        <v>639</v>
      </c>
      <c r="C9" s="198"/>
      <c r="D9" s="198"/>
    </row>
    <row r="10" spans="1:9" x14ac:dyDescent="0.15">
      <c r="B10" s="188" t="s">
        <v>640</v>
      </c>
      <c r="C10" s="386">
        <v>35.4</v>
      </c>
      <c r="D10" s="386">
        <v>35.4</v>
      </c>
    </row>
    <row r="11" spans="1:9" x14ac:dyDescent="0.15">
      <c r="B11" s="173" t="s">
        <v>641</v>
      </c>
      <c r="C11" s="198">
        <v>44.5</v>
      </c>
      <c r="D11" s="198">
        <v>44.5</v>
      </c>
    </row>
    <row r="12" spans="1:9" x14ac:dyDescent="0.15">
      <c r="B12" s="173" t="s">
        <v>63</v>
      </c>
      <c r="C12" s="198">
        <v>731.1</v>
      </c>
      <c r="D12" s="198">
        <v>731.1</v>
      </c>
    </row>
    <row r="13" spans="1:9" x14ac:dyDescent="0.15">
      <c r="B13" s="188" t="s">
        <v>644</v>
      </c>
      <c r="C13" s="386">
        <v>775.6</v>
      </c>
      <c r="D13" s="386">
        <v>775.6</v>
      </c>
    </row>
    <row r="14" spans="1:9" x14ac:dyDescent="0.15">
      <c r="B14" s="173"/>
      <c r="C14" s="173"/>
      <c r="D14" s="173"/>
    </row>
    <row r="15" spans="1:9" x14ac:dyDescent="0.15">
      <c r="B15" s="188" t="str">
        <f>+"Samlet realisert gevinst på egenkapitalposisjoner i "&amp;TEXT(C1,"åååå")</f>
        <v>Samlet realisert gevinst på egenkapitalposisjoner i 2020</v>
      </c>
      <c r="C15" s="470">
        <v>0</v>
      </c>
      <c r="D15" s="470"/>
    </row>
    <row r="16" spans="1:9" x14ac:dyDescent="0.15">
      <c r="B16" s="188" t="str">
        <f>"Samlet realisert tap på egenkapitalposisjoner i "&amp;TEXT(C1,"åååå")</f>
        <v>Samlet realisert tap på egenkapitalposisjoner i 2020</v>
      </c>
      <c r="C16" s="470">
        <v>0</v>
      </c>
      <c r="D16" s="470"/>
    </row>
    <row r="17" spans="2:4" x14ac:dyDescent="0.15">
      <c r="B17" s="188" t="str">
        <f>+"Samlet urealisert gevinst per "&amp;TEXT(C1,"dd.mm.ååå")</f>
        <v>Samlet urealisert gevinst per 31.12.2020</v>
      </c>
      <c r="C17" s="470">
        <v>467.9</v>
      </c>
      <c r="D17" s="470"/>
    </row>
    <row r="18" spans="2:4" x14ac:dyDescent="0.15">
      <c r="B18" s="184" t="s">
        <v>642</v>
      </c>
      <c r="C18" s="471">
        <v>467.9</v>
      </c>
      <c r="D18" s="471"/>
    </row>
    <row r="19" spans="2:4" x14ac:dyDescent="0.15">
      <c r="B19" s="184" t="s">
        <v>643</v>
      </c>
      <c r="C19" s="472">
        <v>0</v>
      </c>
      <c r="D19" s="472">
        <v>0</v>
      </c>
    </row>
    <row r="20" spans="2:4" x14ac:dyDescent="0.15">
      <c r="B20" s="188" t="str">
        <f>+"Samlet urealisert tap per "&amp;TEXT(C1,"dd.mm.ååå")</f>
        <v>Samlet urealisert tap per 31.12.2020</v>
      </c>
      <c r="C20" s="469">
        <v>0</v>
      </c>
      <c r="D20" s="469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8"/>
  <sheetViews>
    <sheetView workbookViewId="0">
      <selection activeCell="C2" sqref="C2"/>
    </sheetView>
  </sheetViews>
  <sheetFormatPr baseColWidth="10" defaultColWidth="12" defaultRowHeight="12" x14ac:dyDescent="0.2"/>
  <cols>
    <col min="1" max="1" width="4.6640625" style="270" bestFit="1" customWidth="1"/>
    <col min="2" max="2" width="76.6640625" style="236" customWidth="1"/>
    <col min="3" max="3" width="16" style="270" bestFit="1" customWidth="1"/>
    <col min="4" max="16384" width="12" style="270"/>
  </cols>
  <sheetData>
    <row r="1" spans="1:8" x14ac:dyDescent="0.2">
      <c r="A1" s="274" t="s">
        <v>757</v>
      </c>
      <c r="B1" s="275" t="s">
        <v>758</v>
      </c>
      <c r="H1" s="277" t="s">
        <v>338</v>
      </c>
    </row>
    <row r="2" spans="1:8" x14ac:dyDescent="0.2">
      <c r="C2" s="399">
        <f>+Innhold!D2</f>
        <v>44377</v>
      </c>
    </row>
    <row r="3" spans="1:8" x14ac:dyDescent="0.2">
      <c r="A3" s="267"/>
      <c r="B3" s="268"/>
      <c r="C3" s="269" t="s">
        <v>0</v>
      </c>
    </row>
    <row r="4" spans="1:8" x14ac:dyDescent="0.2">
      <c r="A4" s="283">
        <v>1</v>
      </c>
      <c r="B4" s="284" t="s">
        <v>719</v>
      </c>
      <c r="C4" s="279">
        <v>48917.056413999999</v>
      </c>
    </row>
    <row r="5" spans="1:8" x14ac:dyDescent="0.2">
      <c r="A5" s="281">
        <v>2</v>
      </c>
      <c r="B5" s="285" t="s">
        <v>720</v>
      </c>
      <c r="C5" s="280">
        <v>-300.54292600000002</v>
      </c>
    </row>
    <row r="6" spans="1:8" ht="24" x14ac:dyDescent="0.2">
      <c r="A6" s="281">
        <v>3</v>
      </c>
      <c r="B6" s="286" t="s">
        <v>721</v>
      </c>
      <c r="C6" s="281" t="s">
        <v>308</v>
      </c>
    </row>
    <row r="7" spans="1:8" x14ac:dyDescent="0.2">
      <c r="A7" s="281">
        <v>4</v>
      </c>
      <c r="B7" s="286" t="s">
        <v>722</v>
      </c>
      <c r="C7" s="281" t="s">
        <v>308</v>
      </c>
    </row>
    <row r="8" spans="1:8" ht="36" x14ac:dyDescent="0.2">
      <c r="A8" s="281">
        <v>5</v>
      </c>
      <c r="B8" s="286" t="s">
        <v>723</v>
      </c>
      <c r="C8" s="281" t="s">
        <v>308</v>
      </c>
    </row>
    <row r="9" spans="1:8" ht="24" x14ac:dyDescent="0.2">
      <c r="A9" s="281">
        <v>6</v>
      </c>
      <c r="B9" s="286" t="s">
        <v>724</v>
      </c>
      <c r="C9" s="281" t="s">
        <v>308</v>
      </c>
    </row>
    <row r="10" spans="1:8" x14ac:dyDescent="0.2">
      <c r="A10" s="281">
        <v>7</v>
      </c>
      <c r="B10" s="286" t="s">
        <v>725</v>
      </c>
      <c r="C10" s="281" t="s">
        <v>308</v>
      </c>
    </row>
    <row r="11" spans="1:8" x14ac:dyDescent="0.2">
      <c r="A11" s="281">
        <v>8</v>
      </c>
      <c r="B11" s="285" t="s">
        <v>726</v>
      </c>
      <c r="C11" s="280">
        <v>-168.41353000000001</v>
      </c>
    </row>
    <row r="12" spans="1:8" x14ac:dyDescent="0.2">
      <c r="A12" s="281">
        <v>9</v>
      </c>
      <c r="B12" s="285" t="s">
        <v>727</v>
      </c>
      <c r="C12" s="281" t="s">
        <v>308</v>
      </c>
    </row>
    <row r="13" spans="1:8" x14ac:dyDescent="0.2">
      <c r="A13" s="281">
        <v>10</v>
      </c>
      <c r="B13" s="285" t="s">
        <v>728</v>
      </c>
      <c r="C13" s="280">
        <v>1307.3327979800001</v>
      </c>
    </row>
    <row r="14" spans="1:8" x14ac:dyDescent="0.2">
      <c r="A14" s="281">
        <v>11</v>
      </c>
      <c r="B14" s="285" t="s">
        <v>729</v>
      </c>
      <c r="C14" s="281" t="s">
        <v>308</v>
      </c>
    </row>
    <row r="15" spans="1:8" x14ac:dyDescent="0.2">
      <c r="A15" s="281">
        <v>12</v>
      </c>
      <c r="B15" s="285" t="s">
        <v>208</v>
      </c>
      <c r="C15" s="280">
        <v>-33.442544420005795</v>
      </c>
    </row>
    <row r="16" spans="1:8" x14ac:dyDescent="0.2">
      <c r="A16" s="287">
        <v>13</v>
      </c>
      <c r="B16" s="288" t="s">
        <v>730</v>
      </c>
      <c r="C16" s="282">
        <v>49721.990211559998</v>
      </c>
    </row>
    <row r="18" spans="3:3" x14ac:dyDescent="0.2">
      <c r="C18" s="271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D3" sqref="D3"/>
    </sheetView>
  </sheetViews>
  <sheetFormatPr baseColWidth="10" defaultColWidth="12" defaultRowHeight="12" x14ac:dyDescent="0.2"/>
  <cols>
    <col min="1" max="1" width="4.33203125" style="270" customWidth="1"/>
    <col min="2" max="2" width="90.1640625" style="236" customWidth="1"/>
    <col min="3" max="3" width="12" style="270"/>
    <col min="4" max="5" width="12.1640625" style="270" bestFit="1" customWidth="1"/>
    <col min="6" max="16384" width="12" style="270"/>
  </cols>
  <sheetData>
    <row r="1" spans="1:6" x14ac:dyDescent="0.2">
      <c r="A1" s="274" t="s">
        <v>759</v>
      </c>
      <c r="B1" s="473" t="s">
        <v>760</v>
      </c>
      <c r="C1" s="473"/>
      <c r="F1" s="277" t="s">
        <v>338</v>
      </c>
    </row>
    <row r="2" spans="1:6" x14ac:dyDescent="0.2">
      <c r="A2" s="274"/>
      <c r="B2" s="289"/>
      <c r="C2" s="289"/>
      <c r="F2" s="277"/>
    </row>
    <row r="3" spans="1:6" x14ac:dyDescent="0.2">
      <c r="C3" s="379">
        <f>+Innhold!D2</f>
        <v>44377</v>
      </c>
      <c r="D3" s="379">
        <f>EOMONTH(C3,-3)</f>
        <v>44286</v>
      </c>
    </row>
    <row r="4" spans="1:6" x14ac:dyDescent="0.2">
      <c r="C4" s="301" t="s">
        <v>0</v>
      </c>
      <c r="D4" s="301" t="s">
        <v>1</v>
      </c>
    </row>
    <row r="5" spans="1:6" s="274" customFormat="1" x14ac:dyDescent="0.2">
      <c r="A5" s="274" t="s">
        <v>731</v>
      </c>
      <c r="B5" s="275"/>
      <c r="C5" s="302" t="s">
        <v>3</v>
      </c>
      <c r="D5" s="302" t="s">
        <v>4</v>
      </c>
      <c r="E5" s="270"/>
    </row>
    <row r="6" spans="1:6" x14ac:dyDescent="0.2">
      <c r="A6" s="283">
        <v>1</v>
      </c>
      <c r="B6" s="290" t="s">
        <v>732</v>
      </c>
      <c r="C6" s="272">
        <v>48643.835085999999</v>
      </c>
      <c r="D6" s="272">
        <v>46156.822239000001</v>
      </c>
    </row>
    <row r="7" spans="1:6" x14ac:dyDescent="0.2">
      <c r="A7" s="281">
        <v>2</v>
      </c>
      <c r="B7" s="291" t="s">
        <v>733</v>
      </c>
      <c r="C7" s="273">
        <v>-333.98547042000581</v>
      </c>
      <c r="D7" s="273">
        <v>-287.39785499999999</v>
      </c>
    </row>
    <row r="8" spans="1:6" x14ac:dyDescent="0.2">
      <c r="A8" s="281">
        <v>3</v>
      </c>
      <c r="B8" s="291" t="s">
        <v>731</v>
      </c>
      <c r="C8" s="273">
        <v>48309.849615579995</v>
      </c>
      <c r="D8" s="273">
        <v>45869.424383999998</v>
      </c>
    </row>
    <row r="9" spans="1:6" s="274" customFormat="1" x14ac:dyDescent="0.2">
      <c r="A9" s="295" t="s">
        <v>734</v>
      </c>
      <c r="B9" s="292"/>
      <c r="C9" s="273" t="s">
        <v>308</v>
      </c>
      <c r="D9" s="273" t="s">
        <v>308</v>
      </c>
      <c r="E9" s="270"/>
    </row>
    <row r="10" spans="1:6" x14ac:dyDescent="0.2">
      <c r="A10" s="281">
        <v>4</v>
      </c>
      <c r="B10" s="291" t="s">
        <v>735</v>
      </c>
      <c r="C10" s="273">
        <v>78.603486000000004</v>
      </c>
      <c r="D10" s="273">
        <v>68.581012000000001</v>
      </c>
    </row>
    <row r="11" spans="1:6" x14ac:dyDescent="0.2">
      <c r="A11" s="281">
        <v>5</v>
      </c>
      <c r="B11" s="291" t="s">
        <v>91</v>
      </c>
      <c r="C11" s="273">
        <v>26.204311000000001</v>
      </c>
      <c r="D11" s="273">
        <v>25.424118</v>
      </c>
    </row>
    <row r="12" spans="1:6" ht="12" customHeight="1" x14ac:dyDescent="0.2">
      <c r="A12" s="281">
        <v>6</v>
      </c>
      <c r="B12" s="293" t="s">
        <v>736</v>
      </c>
      <c r="C12" s="273" t="s">
        <v>308</v>
      </c>
      <c r="D12" s="273" t="s">
        <v>308</v>
      </c>
    </row>
    <row r="13" spans="1:6" x14ac:dyDescent="0.2">
      <c r="A13" s="281">
        <v>7</v>
      </c>
      <c r="B13" s="293" t="s">
        <v>737</v>
      </c>
      <c r="C13" s="273" t="s">
        <v>308</v>
      </c>
      <c r="D13" s="273" t="s">
        <v>308</v>
      </c>
    </row>
    <row r="14" spans="1:6" x14ac:dyDescent="0.2">
      <c r="A14" s="281">
        <v>8</v>
      </c>
      <c r="B14" s="293" t="s">
        <v>738</v>
      </c>
      <c r="C14" s="273" t="s">
        <v>308</v>
      </c>
      <c r="D14" s="273" t="s">
        <v>308</v>
      </c>
    </row>
    <row r="15" spans="1:6" x14ac:dyDescent="0.2">
      <c r="A15" s="281">
        <v>9</v>
      </c>
      <c r="B15" s="293" t="s">
        <v>739</v>
      </c>
      <c r="C15" s="273" t="s">
        <v>308</v>
      </c>
      <c r="D15" s="273" t="s">
        <v>308</v>
      </c>
    </row>
    <row r="16" spans="1:6" x14ac:dyDescent="0.2">
      <c r="A16" s="281">
        <v>10</v>
      </c>
      <c r="B16" s="293" t="s">
        <v>740</v>
      </c>
      <c r="C16" s="273" t="s">
        <v>308</v>
      </c>
      <c r="D16" s="273" t="s">
        <v>308</v>
      </c>
    </row>
    <row r="17" spans="1:5" x14ac:dyDescent="0.2">
      <c r="A17" s="281">
        <v>11</v>
      </c>
      <c r="B17" s="291" t="s">
        <v>741</v>
      </c>
      <c r="C17" s="273">
        <v>104.80779699999999</v>
      </c>
      <c r="D17" s="273">
        <v>94.005129999999994</v>
      </c>
    </row>
    <row r="18" spans="1:5" s="274" customFormat="1" x14ac:dyDescent="0.2">
      <c r="A18" s="295" t="s">
        <v>742</v>
      </c>
      <c r="B18" s="292"/>
      <c r="C18" s="273" t="s">
        <v>308</v>
      </c>
      <c r="D18" s="273" t="s">
        <v>308</v>
      </c>
      <c r="E18" s="270"/>
    </row>
    <row r="19" spans="1:5" x14ac:dyDescent="0.2">
      <c r="A19" s="281">
        <v>12</v>
      </c>
      <c r="B19" s="293" t="s">
        <v>743</v>
      </c>
      <c r="C19" s="273" t="s">
        <v>308</v>
      </c>
      <c r="D19" s="273" t="s">
        <v>308</v>
      </c>
    </row>
    <row r="20" spans="1:5" x14ac:dyDescent="0.2">
      <c r="A20" s="281">
        <v>13</v>
      </c>
      <c r="B20" s="293" t="s">
        <v>744</v>
      </c>
      <c r="C20" s="273" t="s">
        <v>308</v>
      </c>
      <c r="D20" s="273" t="s">
        <v>308</v>
      </c>
    </row>
    <row r="21" spans="1:5" x14ac:dyDescent="0.2">
      <c r="A21" s="281">
        <v>14</v>
      </c>
      <c r="B21" s="293" t="s">
        <v>745</v>
      </c>
      <c r="C21" s="273" t="s">
        <v>308</v>
      </c>
      <c r="D21" s="273" t="s">
        <v>308</v>
      </c>
    </row>
    <row r="22" spans="1:5" x14ac:dyDescent="0.2">
      <c r="A22" s="281">
        <v>15</v>
      </c>
      <c r="B22" s="293" t="s">
        <v>746</v>
      </c>
      <c r="C22" s="273" t="s">
        <v>308</v>
      </c>
      <c r="D22" s="273" t="s">
        <v>308</v>
      </c>
    </row>
    <row r="23" spans="1:5" x14ac:dyDescent="0.2">
      <c r="A23" s="281">
        <v>16</v>
      </c>
      <c r="B23" s="291" t="s">
        <v>747</v>
      </c>
      <c r="C23" s="273" t="s">
        <v>308</v>
      </c>
      <c r="D23" s="273" t="s">
        <v>308</v>
      </c>
    </row>
    <row r="24" spans="1:5" s="274" customFormat="1" x14ac:dyDescent="0.2">
      <c r="A24" s="295" t="s">
        <v>748</v>
      </c>
      <c r="B24" s="292"/>
      <c r="C24" s="273" t="s">
        <v>308</v>
      </c>
      <c r="D24" s="273" t="s">
        <v>308</v>
      </c>
      <c r="E24" s="270"/>
    </row>
    <row r="25" spans="1:5" x14ac:dyDescent="0.2">
      <c r="A25" s="281">
        <v>17</v>
      </c>
      <c r="B25" s="291" t="s">
        <v>749</v>
      </c>
      <c r="C25" s="273">
        <v>3973.9794668200002</v>
      </c>
      <c r="D25" s="273">
        <v>3753.4286959800006</v>
      </c>
    </row>
    <row r="26" spans="1:5" x14ac:dyDescent="0.2">
      <c r="A26" s="281">
        <v>18</v>
      </c>
      <c r="B26" s="291" t="s">
        <v>750</v>
      </c>
      <c r="C26" s="273">
        <v>-2666.6466688400001</v>
      </c>
      <c r="D26" s="273">
        <v>-2501.2477169400004</v>
      </c>
    </row>
    <row r="27" spans="1:5" x14ac:dyDescent="0.2">
      <c r="A27" s="281">
        <v>19</v>
      </c>
      <c r="B27" s="291" t="s">
        <v>751</v>
      </c>
      <c r="C27" s="273">
        <v>1307.3327979800001</v>
      </c>
      <c r="D27" s="273">
        <v>1252.18097904</v>
      </c>
    </row>
    <row r="28" spans="1:5" s="274" customFormat="1" x14ac:dyDescent="0.2">
      <c r="A28" s="295" t="s">
        <v>752</v>
      </c>
      <c r="B28" s="292"/>
      <c r="C28" s="273" t="s">
        <v>308</v>
      </c>
      <c r="D28" s="273" t="s">
        <v>308</v>
      </c>
      <c r="E28" s="270"/>
    </row>
    <row r="29" spans="1:5" x14ac:dyDescent="0.2">
      <c r="A29" s="281">
        <v>20</v>
      </c>
      <c r="B29" s="291" t="s">
        <v>536</v>
      </c>
      <c r="C29" s="273">
        <v>3978.7842979400002</v>
      </c>
      <c r="D29" s="273">
        <v>4026.0289984800002</v>
      </c>
    </row>
    <row r="30" spans="1:5" x14ac:dyDescent="0.2">
      <c r="A30" s="281">
        <v>21</v>
      </c>
      <c r="B30" s="291" t="s">
        <v>753</v>
      </c>
      <c r="C30" s="273">
        <v>49721.990210559998</v>
      </c>
      <c r="D30" s="273">
        <v>47215.610493040003</v>
      </c>
    </row>
    <row r="31" spans="1:5" s="274" customFormat="1" x14ac:dyDescent="0.2">
      <c r="A31" s="298" t="s">
        <v>754</v>
      </c>
      <c r="B31" s="299"/>
      <c r="C31" s="272" t="s">
        <v>308</v>
      </c>
      <c r="D31" s="272" t="s">
        <v>308</v>
      </c>
      <c r="E31" s="270"/>
    </row>
    <row r="32" spans="1:5" x14ac:dyDescent="0.2">
      <c r="A32" s="296">
        <v>22</v>
      </c>
      <c r="B32" s="294" t="s">
        <v>755</v>
      </c>
      <c r="C32" s="297">
        <v>8.0020616252303237E-2</v>
      </c>
      <c r="D32" s="297">
        <v>8.5269023453026671E-2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D2" sqref="D2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74" t="s">
        <v>803</v>
      </c>
      <c r="B1" s="473" t="s">
        <v>690</v>
      </c>
      <c r="C1" s="473"/>
      <c r="D1" s="364">
        <f>Innhold!D2</f>
        <v>44377</v>
      </c>
      <c r="F1" s="277" t="s">
        <v>338</v>
      </c>
    </row>
    <row r="3" spans="1:6" x14ac:dyDescent="0.2">
      <c r="C3" s="362" t="s">
        <v>0</v>
      </c>
      <c r="D3" s="362" t="s">
        <v>1</v>
      </c>
    </row>
    <row r="4" spans="1:6" x14ac:dyDescent="0.2">
      <c r="A4" s="477"/>
      <c r="B4" s="478"/>
      <c r="C4" s="474" t="s">
        <v>807</v>
      </c>
      <c r="D4" s="474" t="s">
        <v>808</v>
      </c>
    </row>
    <row r="5" spans="1:6" ht="29.25" customHeight="1" x14ac:dyDescent="0.2">
      <c r="A5" s="479"/>
      <c r="B5" s="480"/>
      <c r="C5" s="475"/>
      <c r="D5" s="475"/>
    </row>
    <row r="6" spans="1:6" ht="15" x14ac:dyDescent="0.25">
      <c r="A6" s="481" t="s">
        <v>809</v>
      </c>
      <c r="B6" s="481"/>
      <c r="C6" s="334"/>
      <c r="D6" s="334"/>
    </row>
    <row r="7" spans="1:6" x14ac:dyDescent="0.2">
      <c r="A7" s="238">
        <v>1</v>
      </c>
      <c r="B7" s="335" t="s">
        <v>810</v>
      </c>
      <c r="C7" s="336"/>
      <c r="D7" s="337">
        <v>6132</v>
      </c>
    </row>
    <row r="8" spans="1:6" ht="15" x14ac:dyDescent="0.25">
      <c r="A8" s="481" t="s">
        <v>811</v>
      </c>
      <c r="B8" s="481"/>
      <c r="C8" s="334"/>
      <c r="D8" s="338"/>
    </row>
    <row r="9" spans="1:6" ht="15" x14ac:dyDescent="0.25">
      <c r="A9" s="339">
        <v>2</v>
      </c>
      <c r="B9" s="340" t="s">
        <v>812</v>
      </c>
      <c r="C9" s="341">
        <v>10142.333333333332</v>
      </c>
      <c r="D9" s="342">
        <v>721</v>
      </c>
    </row>
    <row r="10" spans="1:6" x14ac:dyDescent="0.2">
      <c r="A10" s="134">
        <v>3</v>
      </c>
      <c r="B10" s="343" t="s">
        <v>813</v>
      </c>
      <c r="C10" s="344">
        <v>7026.333333333333</v>
      </c>
      <c r="D10" s="345">
        <v>351.33333333333331</v>
      </c>
    </row>
    <row r="11" spans="1:6" x14ac:dyDescent="0.2">
      <c r="A11" s="134">
        <v>4</v>
      </c>
      <c r="B11" s="343" t="s">
        <v>814</v>
      </c>
      <c r="C11" s="344">
        <v>3116</v>
      </c>
      <c r="D11" s="345">
        <v>369.66666666666669</v>
      </c>
    </row>
    <row r="12" spans="1:6" ht="15" x14ac:dyDescent="0.25">
      <c r="A12" s="339">
        <v>5</v>
      </c>
      <c r="B12" s="346" t="s">
        <v>815</v>
      </c>
      <c r="C12" s="347">
        <v>2390.6666666666665</v>
      </c>
      <c r="D12" s="342">
        <v>1270.3333333333333</v>
      </c>
    </row>
    <row r="13" spans="1:6" x14ac:dyDescent="0.2">
      <c r="A13" s="134">
        <v>6</v>
      </c>
      <c r="B13" s="348" t="s">
        <v>816</v>
      </c>
      <c r="C13" s="344">
        <v>0</v>
      </c>
      <c r="D13" s="345">
        <v>0</v>
      </c>
    </row>
    <row r="14" spans="1:6" x14ac:dyDescent="0.2">
      <c r="A14" s="134">
        <v>7</v>
      </c>
      <c r="B14" s="343" t="s">
        <v>817</v>
      </c>
      <c r="C14" s="344">
        <v>2390.6666666666665</v>
      </c>
      <c r="D14" s="345">
        <v>1270.3333333333333</v>
      </c>
    </row>
    <row r="15" spans="1:6" x14ac:dyDescent="0.2">
      <c r="A15" s="134">
        <v>8</v>
      </c>
      <c r="B15" s="343" t="s">
        <v>818</v>
      </c>
      <c r="C15" s="344">
        <v>0</v>
      </c>
      <c r="D15" s="345">
        <v>0</v>
      </c>
    </row>
    <row r="16" spans="1:6" ht="15" x14ac:dyDescent="0.25">
      <c r="A16" s="339">
        <v>9</v>
      </c>
      <c r="B16" s="346" t="s">
        <v>819</v>
      </c>
      <c r="C16" s="349"/>
      <c r="D16" s="342">
        <v>0</v>
      </c>
    </row>
    <row r="17" spans="1:4" ht="15" x14ac:dyDescent="0.25">
      <c r="A17" s="339">
        <v>10</v>
      </c>
      <c r="B17" s="346" t="s">
        <v>820</v>
      </c>
      <c r="C17" s="347">
        <v>3180</v>
      </c>
      <c r="D17" s="347">
        <v>250.66666666666666</v>
      </c>
    </row>
    <row r="18" spans="1:4" x14ac:dyDescent="0.2">
      <c r="A18" s="134">
        <v>11</v>
      </c>
      <c r="B18" s="343" t="s">
        <v>821</v>
      </c>
      <c r="C18" s="344">
        <v>91</v>
      </c>
      <c r="D18" s="345">
        <v>91</v>
      </c>
    </row>
    <row r="19" spans="1:4" x14ac:dyDescent="0.2">
      <c r="A19" s="134">
        <v>12</v>
      </c>
      <c r="B19" s="343" t="s">
        <v>822</v>
      </c>
      <c r="C19" s="344">
        <v>0</v>
      </c>
      <c r="D19" s="345">
        <v>0</v>
      </c>
    </row>
    <row r="20" spans="1:4" x14ac:dyDescent="0.2">
      <c r="A20" s="134">
        <v>13</v>
      </c>
      <c r="B20" s="343" t="s">
        <v>823</v>
      </c>
      <c r="C20" s="344">
        <v>3089</v>
      </c>
      <c r="D20" s="345">
        <v>159.66666666666666</v>
      </c>
    </row>
    <row r="21" spans="1:4" ht="15" x14ac:dyDescent="0.25">
      <c r="A21" s="134">
        <v>14</v>
      </c>
      <c r="B21" s="346" t="s">
        <v>824</v>
      </c>
      <c r="C21" s="347">
        <v>1483</v>
      </c>
      <c r="D21" s="342">
        <v>870.33333333333337</v>
      </c>
    </row>
    <row r="22" spans="1:4" ht="15" x14ac:dyDescent="0.25">
      <c r="A22" s="134">
        <v>15</v>
      </c>
      <c r="B22" s="346" t="s">
        <v>825</v>
      </c>
      <c r="C22" s="347">
        <v>0</v>
      </c>
      <c r="D22" s="342">
        <v>0</v>
      </c>
    </row>
    <row r="23" spans="1:4" ht="15" x14ac:dyDescent="0.25">
      <c r="A23" s="339">
        <v>16</v>
      </c>
      <c r="B23" s="350" t="s">
        <v>826</v>
      </c>
      <c r="C23" s="349"/>
      <c r="D23" s="342">
        <v>3112.333333333333</v>
      </c>
    </row>
    <row r="24" spans="1:4" ht="15" x14ac:dyDescent="0.25">
      <c r="A24" s="481" t="s">
        <v>827</v>
      </c>
      <c r="B24" s="481"/>
      <c r="C24" s="334"/>
      <c r="D24" s="338"/>
    </row>
    <row r="25" spans="1:4" ht="15" x14ac:dyDescent="0.25">
      <c r="A25" s="339">
        <v>17</v>
      </c>
      <c r="B25" s="340" t="s">
        <v>828</v>
      </c>
      <c r="C25" s="341">
        <v>0</v>
      </c>
      <c r="D25" s="351">
        <v>0</v>
      </c>
    </row>
    <row r="26" spans="1:4" ht="15" x14ac:dyDescent="0.25">
      <c r="A26" s="339">
        <v>18</v>
      </c>
      <c r="B26" s="346" t="s">
        <v>829</v>
      </c>
      <c r="C26" s="347">
        <v>166.33333333333334</v>
      </c>
      <c r="D26" s="342">
        <v>105</v>
      </c>
    </row>
    <row r="27" spans="1:4" x14ac:dyDescent="0.2">
      <c r="A27" s="134">
        <v>19</v>
      </c>
      <c r="B27" s="343" t="s">
        <v>830</v>
      </c>
      <c r="C27" s="352">
        <v>396.66666666666669</v>
      </c>
      <c r="D27" s="353">
        <v>396.66666666666669</v>
      </c>
    </row>
    <row r="28" spans="1:4" ht="15" x14ac:dyDescent="0.25">
      <c r="A28" s="339">
        <v>20</v>
      </c>
      <c r="B28" s="346" t="s">
        <v>831</v>
      </c>
      <c r="C28" s="354">
        <v>563</v>
      </c>
      <c r="D28" s="354">
        <v>501.66666666666669</v>
      </c>
    </row>
    <row r="29" spans="1:4" ht="19.5" x14ac:dyDescent="0.2">
      <c r="A29" s="476"/>
      <c r="B29" s="476"/>
      <c r="C29" s="355"/>
      <c r="D29" s="363" t="s">
        <v>832</v>
      </c>
    </row>
    <row r="30" spans="1:4" ht="15" x14ac:dyDescent="0.25">
      <c r="A30" s="339">
        <v>21</v>
      </c>
      <c r="B30" s="346" t="s">
        <v>809</v>
      </c>
      <c r="C30" s="356"/>
      <c r="D30" s="357">
        <v>5931</v>
      </c>
    </row>
    <row r="31" spans="1:4" ht="15" x14ac:dyDescent="0.25">
      <c r="A31" s="339">
        <v>22</v>
      </c>
      <c r="B31" s="346" t="s">
        <v>833</v>
      </c>
      <c r="C31" s="358"/>
      <c r="D31" s="359">
        <v>2610.3333333333335</v>
      </c>
    </row>
    <row r="32" spans="1:4" ht="15" x14ac:dyDescent="0.25">
      <c r="A32" s="360">
        <v>23</v>
      </c>
      <c r="B32" s="350" t="s">
        <v>834</v>
      </c>
      <c r="C32" s="361"/>
      <c r="D32" s="354">
        <v>228.66666666666666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9"/>
  <sheetViews>
    <sheetView workbookViewId="0">
      <selection activeCell="G4" sqref="G4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74" t="s">
        <v>804</v>
      </c>
      <c r="B1" s="473" t="s">
        <v>694</v>
      </c>
      <c r="C1" s="473"/>
      <c r="F1" s="277" t="s">
        <v>338</v>
      </c>
    </row>
    <row r="3" spans="1:7" x14ac:dyDescent="0.2">
      <c r="G3" s="364">
        <v>44377</v>
      </c>
    </row>
    <row r="4" spans="1:7" x14ac:dyDescent="0.2">
      <c r="A4" s="387" t="s">
        <v>859</v>
      </c>
      <c r="B4" s="388"/>
      <c r="C4" s="388"/>
      <c r="D4" s="388"/>
      <c r="E4" s="388"/>
      <c r="F4" s="388"/>
      <c r="G4" s="389"/>
    </row>
    <row r="5" spans="1:7" x14ac:dyDescent="0.2">
      <c r="A5" s="390">
        <v>1</v>
      </c>
      <c r="B5" s="391" t="s">
        <v>860</v>
      </c>
      <c r="C5" s="392">
        <v>3978.7842975999993</v>
      </c>
      <c r="D5" s="392">
        <v>0</v>
      </c>
      <c r="E5" s="392">
        <v>0</v>
      </c>
      <c r="F5" s="392">
        <v>400</v>
      </c>
      <c r="G5" s="392">
        <v>4378.7842976000002</v>
      </c>
    </row>
    <row r="6" spans="1:7" x14ac:dyDescent="0.2">
      <c r="A6" s="390">
        <v>2</v>
      </c>
      <c r="B6" s="393" t="s">
        <v>861</v>
      </c>
      <c r="C6" s="392">
        <v>3978.7842975999993</v>
      </c>
      <c r="D6" s="392">
        <v>0</v>
      </c>
      <c r="E6" s="392">
        <v>0</v>
      </c>
      <c r="F6" s="392">
        <v>400</v>
      </c>
      <c r="G6" s="392">
        <v>4378.7842976000002</v>
      </c>
    </row>
    <row r="7" spans="1:7" x14ac:dyDescent="0.2">
      <c r="A7" s="390">
        <v>3</v>
      </c>
      <c r="B7" s="394" t="s">
        <v>862</v>
      </c>
      <c r="C7" s="392">
        <v>0</v>
      </c>
      <c r="D7" s="392">
        <v>0</v>
      </c>
      <c r="E7" s="392">
        <v>0</v>
      </c>
      <c r="F7" s="392">
        <v>0</v>
      </c>
      <c r="G7" s="392">
        <v>0</v>
      </c>
    </row>
    <row r="8" spans="1:7" x14ac:dyDescent="0.2">
      <c r="A8" s="390">
        <v>4</v>
      </c>
      <c r="B8" s="391" t="s">
        <v>863</v>
      </c>
      <c r="C8" s="392">
        <v>12339.500092999999</v>
      </c>
      <c r="D8" s="392">
        <v>0</v>
      </c>
      <c r="E8" s="392">
        <v>0</v>
      </c>
      <c r="F8" s="392">
        <v>0</v>
      </c>
      <c r="G8" s="392">
        <v>11466.5469901</v>
      </c>
    </row>
    <row r="9" spans="1:7" x14ac:dyDescent="0.2">
      <c r="A9" s="390">
        <v>5</v>
      </c>
      <c r="B9" s="394" t="s">
        <v>864</v>
      </c>
      <c r="C9" s="392">
        <v>7219.9381279999998</v>
      </c>
      <c r="D9" s="392">
        <v>0</v>
      </c>
      <c r="E9" s="392">
        <v>0</v>
      </c>
      <c r="F9" s="392">
        <v>0</v>
      </c>
      <c r="G9" s="392">
        <v>6858.9412215999992</v>
      </c>
    </row>
    <row r="10" spans="1:7" x14ac:dyDescent="0.2">
      <c r="A10" s="390">
        <v>6</v>
      </c>
      <c r="B10" s="394" t="s">
        <v>865</v>
      </c>
      <c r="C10" s="392">
        <v>5119.5619649999999</v>
      </c>
      <c r="D10" s="392">
        <v>0</v>
      </c>
      <c r="E10" s="392">
        <v>0</v>
      </c>
      <c r="F10" s="392">
        <v>0</v>
      </c>
      <c r="G10" s="392">
        <v>4607.6057684999996</v>
      </c>
    </row>
    <row r="11" spans="1:7" x14ac:dyDescent="0.2">
      <c r="A11" s="390">
        <v>7</v>
      </c>
      <c r="B11" s="391" t="s">
        <v>866</v>
      </c>
      <c r="C11" s="392">
        <v>0</v>
      </c>
      <c r="D11" s="392">
        <v>6303.2696177300004</v>
      </c>
      <c r="E11" s="392">
        <v>3887.6129655699997</v>
      </c>
      <c r="F11" s="392">
        <v>20563.608818929999</v>
      </c>
      <c r="G11" s="392">
        <v>24695.100636715</v>
      </c>
    </row>
    <row r="12" spans="1:7" x14ac:dyDescent="0.2">
      <c r="A12" s="390">
        <v>8</v>
      </c>
      <c r="B12" s="394" t="s">
        <v>867</v>
      </c>
      <c r="C12" s="392">
        <v>0</v>
      </c>
      <c r="D12" s="392">
        <v>4811.4305359999998</v>
      </c>
      <c r="E12" s="392">
        <v>167.33641499999999</v>
      </c>
      <c r="F12" s="392">
        <v>0</v>
      </c>
      <c r="G12" s="392">
        <v>2271.3535425</v>
      </c>
    </row>
    <row r="13" spans="1:7" x14ac:dyDescent="0.2">
      <c r="A13" s="390">
        <v>9</v>
      </c>
      <c r="B13" s="394" t="s">
        <v>868</v>
      </c>
      <c r="C13" s="392">
        <v>0</v>
      </c>
      <c r="D13" s="392">
        <v>1491.8390817300001</v>
      </c>
      <c r="E13" s="392">
        <v>3720.2765505699995</v>
      </c>
      <c r="F13" s="392">
        <v>20563.608818929999</v>
      </c>
      <c r="G13" s="392">
        <v>22423.747094214999</v>
      </c>
    </row>
    <row r="14" spans="1:7" x14ac:dyDescent="0.2">
      <c r="A14" s="390">
        <v>10</v>
      </c>
      <c r="B14" s="391" t="s">
        <v>869</v>
      </c>
      <c r="C14" s="392">
        <v>0</v>
      </c>
      <c r="D14" s="392">
        <v>0</v>
      </c>
      <c r="E14" s="392">
        <v>0</v>
      </c>
      <c r="F14" s="392">
        <v>0</v>
      </c>
      <c r="G14" s="392">
        <v>0</v>
      </c>
    </row>
    <row r="15" spans="1:7" x14ac:dyDescent="0.2">
      <c r="A15" s="390">
        <v>11</v>
      </c>
      <c r="B15" s="391" t="s">
        <v>42</v>
      </c>
      <c r="C15" s="392">
        <v>1130.8397275600053</v>
      </c>
      <c r="D15" s="392">
        <v>3.9272876600000011</v>
      </c>
      <c r="E15" s="392">
        <v>0</v>
      </c>
      <c r="F15" s="392">
        <v>300</v>
      </c>
      <c r="G15" s="392">
        <v>300</v>
      </c>
    </row>
    <row r="16" spans="1:7" x14ac:dyDescent="0.2">
      <c r="A16" s="390">
        <v>12</v>
      </c>
      <c r="B16" s="394" t="s">
        <v>870</v>
      </c>
      <c r="C16" s="395"/>
      <c r="D16" s="392">
        <v>3.9272876600000011</v>
      </c>
      <c r="E16" s="392"/>
      <c r="F16" s="392"/>
      <c r="G16" s="395"/>
    </row>
    <row r="17" spans="1:7" x14ac:dyDescent="0.2">
      <c r="A17" s="390">
        <v>13</v>
      </c>
      <c r="B17" s="394" t="s">
        <v>871</v>
      </c>
      <c r="C17" s="392">
        <v>1130.8397275600053</v>
      </c>
      <c r="D17" s="392">
        <v>0</v>
      </c>
      <c r="E17" s="392">
        <v>0</v>
      </c>
      <c r="F17" s="392">
        <v>300</v>
      </c>
      <c r="G17" s="392">
        <v>300</v>
      </c>
    </row>
    <row r="18" spans="1:7" x14ac:dyDescent="0.2">
      <c r="A18" s="390">
        <v>14</v>
      </c>
      <c r="B18" s="391" t="s">
        <v>872</v>
      </c>
      <c r="C18" s="395"/>
      <c r="D18" s="395"/>
      <c r="E18" s="395"/>
      <c r="F18" s="395"/>
      <c r="G18" s="392">
        <v>40840.431924414996</v>
      </c>
    </row>
    <row r="19" spans="1:7" x14ac:dyDescent="0.2">
      <c r="A19" s="387" t="s">
        <v>873</v>
      </c>
      <c r="B19" s="388"/>
      <c r="C19" s="388"/>
      <c r="D19" s="388"/>
      <c r="E19" s="388"/>
      <c r="F19" s="388"/>
      <c r="G19" s="389"/>
    </row>
    <row r="20" spans="1:7" x14ac:dyDescent="0.2">
      <c r="A20" s="390">
        <v>15</v>
      </c>
      <c r="B20" s="391" t="s">
        <v>874</v>
      </c>
      <c r="C20" s="395"/>
      <c r="D20" s="395"/>
      <c r="E20" s="395"/>
      <c r="F20" s="395"/>
      <c r="G20" s="392">
        <v>879.91439309572706</v>
      </c>
    </row>
    <row r="21" spans="1:7" x14ac:dyDescent="0.2">
      <c r="A21" s="390">
        <v>16</v>
      </c>
      <c r="B21" s="391" t="s">
        <v>875</v>
      </c>
      <c r="C21" s="392">
        <v>0</v>
      </c>
      <c r="D21" s="392">
        <v>6.7603549999998478</v>
      </c>
      <c r="E21" s="392">
        <v>0.70296700000000001</v>
      </c>
      <c r="F21" s="392">
        <v>3.2869799999999998</v>
      </c>
      <c r="G21" s="392">
        <v>4.652516749999978</v>
      </c>
    </row>
    <row r="22" spans="1:7" x14ac:dyDescent="0.2">
      <c r="A22" s="390">
        <v>17</v>
      </c>
      <c r="B22" s="391" t="s">
        <v>876</v>
      </c>
      <c r="C22" s="392">
        <v>0</v>
      </c>
      <c r="D22" s="392">
        <v>4.5000000000000003E-5</v>
      </c>
      <c r="E22" s="392">
        <v>0.70296700000000001</v>
      </c>
      <c r="F22" s="392">
        <v>3.2869799999999998</v>
      </c>
      <c r="G22" s="392">
        <v>3.6384702500000001</v>
      </c>
    </row>
    <row r="23" spans="1:7" x14ac:dyDescent="0.2">
      <c r="A23" s="390">
        <v>18</v>
      </c>
      <c r="B23" s="393" t="s">
        <v>877</v>
      </c>
      <c r="C23" s="392">
        <v>0</v>
      </c>
      <c r="D23" s="392">
        <v>0</v>
      </c>
      <c r="E23" s="392">
        <v>0</v>
      </c>
      <c r="F23" s="392">
        <v>0</v>
      </c>
      <c r="G23" s="392">
        <v>0</v>
      </c>
    </row>
    <row r="24" spans="1:7" x14ac:dyDescent="0.2">
      <c r="A24" s="390">
        <v>19</v>
      </c>
      <c r="B24" s="393" t="s">
        <v>878</v>
      </c>
      <c r="C24" s="392">
        <v>0</v>
      </c>
      <c r="D24" s="392">
        <v>4.5000000000000003E-5</v>
      </c>
      <c r="E24" s="392">
        <v>0.70296700000000001</v>
      </c>
      <c r="F24" s="392">
        <v>3.2869799999999998</v>
      </c>
      <c r="G24" s="392">
        <v>3.6384702500000001</v>
      </c>
    </row>
    <row r="25" spans="1:7" x14ac:dyDescent="0.2">
      <c r="A25" s="390">
        <v>20</v>
      </c>
      <c r="B25" s="393" t="s">
        <v>879</v>
      </c>
      <c r="C25" s="392">
        <v>0</v>
      </c>
      <c r="D25" s="392">
        <v>127.99825800000001</v>
      </c>
      <c r="E25" s="392">
        <v>410.64922280361492</v>
      </c>
      <c r="F25" s="392">
        <v>6949.8662721963847</v>
      </c>
      <c r="G25" s="392">
        <v>6199.6202689687343</v>
      </c>
    </row>
    <row r="26" spans="1:7" x14ac:dyDescent="0.2">
      <c r="A26" s="390">
        <v>21</v>
      </c>
      <c r="B26" s="396" t="s">
        <v>880</v>
      </c>
      <c r="C26" s="392">
        <v>0</v>
      </c>
      <c r="D26" s="392">
        <v>6.8874717640364027</v>
      </c>
      <c r="E26" s="392">
        <v>22.096667338889809</v>
      </c>
      <c r="F26" s="392">
        <v>373.96608720707377</v>
      </c>
      <c r="G26" s="392">
        <v>257.57002623606104</v>
      </c>
    </row>
    <row r="27" spans="1:7" x14ac:dyDescent="0.2">
      <c r="A27" s="390">
        <v>22</v>
      </c>
      <c r="B27" s="393" t="s">
        <v>881</v>
      </c>
      <c r="C27" s="392">
        <v>0</v>
      </c>
      <c r="D27" s="392">
        <v>35.728042000000002</v>
      </c>
      <c r="E27" s="392">
        <v>4985.6641550000004</v>
      </c>
      <c r="F27" s="392">
        <v>27912.497663999999</v>
      </c>
      <c r="G27" s="392">
        <v>25196.098743550003</v>
      </c>
    </row>
    <row r="28" spans="1:7" x14ac:dyDescent="0.2">
      <c r="A28" s="390">
        <v>23</v>
      </c>
      <c r="B28" s="396" t="s">
        <v>880</v>
      </c>
      <c r="C28" s="392">
        <v>0</v>
      </c>
      <c r="D28" s="392">
        <v>35.728042000000002</v>
      </c>
      <c r="E28" s="392">
        <v>4985.6641550000004</v>
      </c>
      <c r="F28" s="392">
        <v>22285.481669160003</v>
      </c>
      <c r="G28" s="392">
        <v>21538.538346904003</v>
      </c>
    </row>
    <row r="29" spans="1:7" x14ac:dyDescent="0.2">
      <c r="A29" s="390">
        <v>24</v>
      </c>
      <c r="B29" s="393" t="s">
        <v>882</v>
      </c>
      <c r="C29" s="392">
        <v>38.272174999999997</v>
      </c>
      <c r="D29" s="392">
        <v>0</v>
      </c>
      <c r="E29" s="392">
        <v>0</v>
      </c>
      <c r="F29" s="392">
        <v>40.632943120000007</v>
      </c>
      <c r="G29" s="392">
        <v>67.069350401999998</v>
      </c>
    </row>
    <row r="30" spans="1:7" x14ac:dyDescent="0.2">
      <c r="A30" s="390">
        <v>25</v>
      </c>
      <c r="B30" s="391" t="s">
        <v>883</v>
      </c>
      <c r="C30" s="392">
        <v>0</v>
      </c>
      <c r="D30" s="392">
        <v>0</v>
      </c>
      <c r="E30" s="392">
        <v>0</v>
      </c>
      <c r="F30" s="392">
        <v>0</v>
      </c>
      <c r="G30" s="392">
        <v>0</v>
      </c>
    </row>
    <row r="31" spans="1:7" x14ac:dyDescent="0.2">
      <c r="A31" s="390">
        <v>26</v>
      </c>
      <c r="B31" s="391" t="s">
        <v>37</v>
      </c>
      <c r="C31" s="392">
        <v>1012.7724634354629</v>
      </c>
      <c r="D31" s="392">
        <v>294.28222285999999</v>
      </c>
      <c r="E31" s="392">
        <v>0</v>
      </c>
      <c r="F31" s="392">
        <v>0</v>
      </c>
      <c r="G31" s="392">
        <v>1170.4808154054629</v>
      </c>
    </row>
    <row r="32" spans="1:7" x14ac:dyDescent="0.2">
      <c r="A32" s="390">
        <v>27</v>
      </c>
      <c r="B32" s="393" t="s">
        <v>884</v>
      </c>
      <c r="C32" s="392">
        <v>0</v>
      </c>
      <c r="D32" s="395"/>
      <c r="E32" s="395"/>
      <c r="F32" s="395"/>
      <c r="G32" s="392">
        <v>0</v>
      </c>
    </row>
    <row r="33" spans="1:7" x14ac:dyDescent="0.2">
      <c r="A33" s="390">
        <v>28</v>
      </c>
      <c r="B33" s="393" t="s">
        <v>885</v>
      </c>
      <c r="C33" s="395"/>
      <c r="D33" s="392">
        <v>7.62</v>
      </c>
      <c r="E33" s="392"/>
      <c r="F33" s="392"/>
      <c r="G33" s="392">
        <v>6.4770000000000003</v>
      </c>
    </row>
    <row r="34" spans="1:7" x14ac:dyDescent="0.2">
      <c r="A34" s="390">
        <v>29</v>
      </c>
      <c r="B34" s="393" t="s">
        <v>886</v>
      </c>
      <c r="C34" s="395"/>
      <c r="D34" s="392">
        <v>273.22132801999999</v>
      </c>
      <c r="E34" s="392"/>
      <c r="F34" s="392"/>
      <c r="G34" s="392">
        <v>264.05614905200002</v>
      </c>
    </row>
    <row r="35" spans="1:7" x14ac:dyDescent="0.2">
      <c r="A35" s="390">
        <v>30</v>
      </c>
      <c r="B35" s="393" t="s">
        <v>887</v>
      </c>
      <c r="C35" s="395"/>
      <c r="D35" s="392">
        <v>13.440894840000002</v>
      </c>
      <c r="E35" s="392"/>
      <c r="F35" s="392"/>
      <c r="G35" s="392">
        <v>2.6881789680000008</v>
      </c>
    </row>
    <row r="36" spans="1:7" x14ac:dyDescent="0.2">
      <c r="A36" s="390">
        <v>31</v>
      </c>
      <c r="B36" s="393" t="s">
        <v>37</v>
      </c>
      <c r="C36" s="392">
        <v>1012.7724634354629</v>
      </c>
      <c r="D36" s="392">
        <v>0</v>
      </c>
      <c r="E36" s="392">
        <v>0</v>
      </c>
      <c r="F36" s="392">
        <v>0</v>
      </c>
      <c r="G36" s="392">
        <v>897.25948738546288</v>
      </c>
    </row>
    <row r="37" spans="1:7" x14ac:dyDescent="0.2">
      <c r="A37" s="390">
        <v>32</v>
      </c>
      <c r="B37" s="391" t="s">
        <v>73</v>
      </c>
      <c r="C37" s="395"/>
      <c r="D37" s="392">
        <v>3973.9794668200002</v>
      </c>
      <c r="E37" s="392">
        <v>0</v>
      </c>
      <c r="F37" s="392">
        <v>0</v>
      </c>
      <c r="G37" s="392">
        <v>198.69897334100003</v>
      </c>
    </row>
    <row r="38" spans="1:7" x14ac:dyDescent="0.2">
      <c r="A38" s="390">
        <v>33</v>
      </c>
      <c r="B38" s="391" t="s">
        <v>888</v>
      </c>
      <c r="C38" s="395"/>
      <c r="D38" s="395"/>
      <c r="E38" s="395"/>
      <c r="F38" s="395"/>
      <c r="G38" s="392">
        <v>33720.173531762928</v>
      </c>
    </row>
    <row r="39" spans="1:7" x14ac:dyDescent="0.2">
      <c r="A39" s="390">
        <v>34</v>
      </c>
      <c r="B39" s="391" t="s">
        <v>889</v>
      </c>
      <c r="C39" s="395"/>
      <c r="D39" s="395"/>
      <c r="E39" s="395"/>
      <c r="F39" s="395"/>
      <c r="G39" s="392">
        <v>121.11572286526075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6"/>
  <sheetViews>
    <sheetView workbookViewId="0">
      <selection activeCell="C3" sqref="C3"/>
    </sheetView>
  </sheetViews>
  <sheetFormatPr baseColWidth="10" defaultRowHeight="10.5" x14ac:dyDescent="0.15"/>
  <cols>
    <col min="1" max="1" width="7.6640625" style="53" bestFit="1" customWidth="1"/>
    <col min="2" max="2" width="68.83203125" style="53" customWidth="1"/>
    <col min="3" max="5" width="16" style="53" customWidth="1"/>
    <col min="6" max="16384" width="12" style="53"/>
  </cols>
  <sheetData>
    <row r="1" spans="1:7" x14ac:dyDescent="0.15">
      <c r="A1" s="67" t="s">
        <v>713</v>
      </c>
      <c r="B1" s="67" t="s">
        <v>351</v>
      </c>
    </row>
    <row r="2" spans="1:7" x14ac:dyDescent="0.15">
      <c r="G2" s="137" t="s">
        <v>338</v>
      </c>
    </row>
    <row r="3" spans="1:7" x14ac:dyDescent="0.15">
      <c r="C3" s="380">
        <v>44377</v>
      </c>
      <c r="D3" s="380">
        <f>EOMONTH(C3,-3)</f>
        <v>44286</v>
      </c>
      <c r="E3" s="380">
        <f>+C3</f>
        <v>44377</v>
      </c>
    </row>
    <row r="4" spans="1:7" x14ac:dyDescent="0.15">
      <c r="A4" s="482"/>
      <c r="B4" s="483"/>
      <c r="C4" s="46" t="s">
        <v>0</v>
      </c>
      <c r="D4" s="46" t="s">
        <v>1</v>
      </c>
      <c r="E4" s="46" t="s">
        <v>2</v>
      </c>
    </row>
    <row r="5" spans="1:7" ht="29.25" customHeight="1" x14ac:dyDescent="0.15">
      <c r="A5" s="484"/>
      <c r="B5" s="485"/>
      <c r="C5" s="486" t="s">
        <v>11</v>
      </c>
      <c r="D5" s="486"/>
      <c r="E5" s="486" t="s">
        <v>12</v>
      </c>
    </row>
    <row r="6" spans="1:7" ht="12.75" customHeight="1" x14ac:dyDescent="0.15">
      <c r="A6" s="484"/>
      <c r="B6" s="485"/>
      <c r="C6" s="486"/>
      <c r="D6" s="486"/>
      <c r="E6" s="486"/>
    </row>
    <row r="7" spans="1:7" x14ac:dyDescent="0.15">
      <c r="A7" s="484"/>
      <c r="B7" s="485"/>
      <c r="C7" s="46" t="s">
        <v>3</v>
      </c>
      <c r="D7" s="47" t="s">
        <v>4</v>
      </c>
      <c r="E7" s="46" t="s">
        <v>3</v>
      </c>
    </row>
    <row r="8" spans="1:7" ht="12" customHeight="1" x14ac:dyDescent="0.15">
      <c r="A8" s="61">
        <v>1</v>
      </c>
      <c r="B8" s="48" t="s">
        <v>13</v>
      </c>
      <c r="C8" s="54">
        <v>19550.779386319999</v>
      </c>
      <c r="D8" s="55">
        <v>18674.487626040001</v>
      </c>
      <c r="E8" s="54">
        <v>1564.0623509056002</v>
      </c>
    </row>
    <row r="9" spans="1:7" ht="12" customHeight="1" x14ac:dyDescent="0.15">
      <c r="A9" s="61">
        <v>2</v>
      </c>
      <c r="B9" s="49" t="s">
        <v>15</v>
      </c>
      <c r="C9" s="54">
        <v>19550.779386319999</v>
      </c>
      <c r="D9" s="55">
        <v>18674.487626040001</v>
      </c>
      <c r="E9" s="54">
        <v>1564.0623509056002</v>
      </c>
    </row>
    <row r="10" spans="1:7" ht="12" customHeight="1" x14ac:dyDescent="0.15">
      <c r="A10" s="61">
        <v>3</v>
      </c>
      <c r="B10" s="49" t="s">
        <v>100</v>
      </c>
      <c r="C10" s="54" t="s">
        <v>308</v>
      </c>
      <c r="D10" s="55" t="s">
        <v>308</v>
      </c>
      <c r="E10" s="54" t="s">
        <v>308</v>
      </c>
    </row>
    <row r="11" spans="1:7" ht="12" customHeight="1" x14ac:dyDescent="0.15">
      <c r="A11" s="61">
        <v>4</v>
      </c>
      <c r="B11" s="49" t="s">
        <v>99</v>
      </c>
      <c r="C11" s="54" t="s">
        <v>308</v>
      </c>
      <c r="D11" s="55" t="s">
        <v>308</v>
      </c>
      <c r="E11" s="54" t="s">
        <v>308</v>
      </c>
    </row>
    <row r="12" spans="1:7" ht="12" customHeight="1" x14ac:dyDescent="0.15">
      <c r="A12" s="61">
        <v>5</v>
      </c>
      <c r="B12" s="49" t="s">
        <v>102</v>
      </c>
      <c r="C12" s="54" t="s">
        <v>308</v>
      </c>
      <c r="D12" s="55" t="s">
        <v>308</v>
      </c>
      <c r="E12" s="54" t="s">
        <v>308</v>
      </c>
    </row>
    <row r="13" spans="1:7" ht="12" customHeight="1" x14ac:dyDescent="0.15">
      <c r="A13" s="61">
        <v>6</v>
      </c>
      <c r="B13" s="48" t="s">
        <v>16</v>
      </c>
      <c r="C13" s="54">
        <v>81.965932809999998</v>
      </c>
      <c r="D13" s="55">
        <v>77.572166940000002</v>
      </c>
      <c r="E13" s="54">
        <v>6.5572746247999998</v>
      </c>
    </row>
    <row r="14" spans="1:7" ht="12" customHeight="1" x14ac:dyDescent="0.15">
      <c r="A14" s="61">
        <v>7</v>
      </c>
      <c r="B14" s="50" t="s">
        <v>130</v>
      </c>
      <c r="C14" s="54">
        <v>28.627440399999998</v>
      </c>
      <c r="D14" s="55">
        <v>25.178287999999998</v>
      </c>
      <c r="E14" s="54">
        <v>2.2901952319999999</v>
      </c>
    </row>
    <row r="15" spans="1:7" ht="12" customHeight="1" x14ac:dyDescent="0.15">
      <c r="A15" s="61">
        <v>8</v>
      </c>
      <c r="B15" s="50" t="s">
        <v>17</v>
      </c>
      <c r="C15" s="54" t="s">
        <v>308</v>
      </c>
      <c r="D15" s="55" t="s">
        <v>308</v>
      </c>
      <c r="E15" s="54" t="s">
        <v>308</v>
      </c>
    </row>
    <row r="16" spans="1:7" ht="12" customHeight="1" x14ac:dyDescent="0.15">
      <c r="A16" s="243">
        <v>9</v>
      </c>
      <c r="B16" s="244" t="s">
        <v>702</v>
      </c>
      <c r="C16" s="245" t="s">
        <v>308</v>
      </c>
      <c r="D16" s="246" t="s">
        <v>308</v>
      </c>
      <c r="E16" s="245" t="s">
        <v>308</v>
      </c>
    </row>
    <row r="17" spans="1:5" ht="12" customHeight="1" x14ac:dyDescent="0.15">
      <c r="A17" s="61">
        <v>10</v>
      </c>
      <c r="B17" s="50" t="s">
        <v>703</v>
      </c>
      <c r="C17" s="54">
        <v>53.338492409999994</v>
      </c>
      <c r="D17" s="55">
        <v>52.39387894</v>
      </c>
      <c r="E17" s="54">
        <v>4.2670793927999995</v>
      </c>
    </row>
    <row r="18" spans="1:5" ht="12" customHeight="1" x14ac:dyDescent="0.15">
      <c r="A18" s="232">
        <v>11</v>
      </c>
      <c r="B18" s="50" t="s">
        <v>704</v>
      </c>
      <c r="C18" s="54"/>
      <c r="D18" s="55"/>
      <c r="E18" s="54"/>
    </row>
    <row r="19" spans="1:5" ht="12" customHeight="1" x14ac:dyDescent="0.15">
      <c r="A19" s="232">
        <v>12</v>
      </c>
      <c r="B19" s="50" t="s">
        <v>705</v>
      </c>
      <c r="C19" s="54"/>
      <c r="D19" s="55"/>
      <c r="E19" s="54"/>
    </row>
    <row r="20" spans="1:5" ht="12" customHeight="1" x14ac:dyDescent="0.15">
      <c r="A20" s="232">
        <v>13</v>
      </c>
      <c r="B20" s="50" t="s">
        <v>706</v>
      </c>
      <c r="C20" s="54"/>
      <c r="D20" s="55"/>
      <c r="E20" s="54"/>
    </row>
    <row r="21" spans="1:5" ht="12" customHeight="1" x14ac:dyDescent="0.15">
      <c r="A21" s="232">
        <v>14</v>
      </c>
      <c r="B21" s="50" t="s">
        <v>707</v>
      </c>
      <c r="C21" s="54"/>
      <c r="D21" s="55"/>
      <c r="E21" s="54"/>
    </row>
    <row r="22" spans="1:5" ht="12" customHeight="1" x14ac:dyDescent="0.15">
      <c r="A22" s="61">
        <v>15</v>
      </c>
      <c r="B22" s="51" t="s">
        <v>21</v>
      </c>
      <c r="C22" s="54" t="s">
        <v>308</v>
      </c>
      <c r="D22" s="55" t="s">
        <v>308</v>
      </c>
      <c r="E22" s="54" t="s">
        <v>308</v>
      </c>
    </row>
    <row r="23" spans="1:5" ht="12" customHeight="1" x14ac:dyDescent="0.15">
      <c r="A23" s="61">
        <v>16</v>
      </c>
      <c r="B23" s="51" t="s">
        <v>22</v>
      </c>
      <c r="C23" s="54" t="s">
        <v>308</v>
      </c>
      <c r="D23" s="55" t="s">
        <v>308</v>
      </c>
      <c r="E23" s="54" t="s">
        <v>308</v>
      </c>
    </row>
    <row r="24" spans="1:5" ht="12" customHeight="1" x14ac:dyDescent="0.15">
      <c r="A24" s="61">
        <v>17</v>
      </c>
      <c r="B24" s="50" t="s">
        <v>14</v>
      </c>
      <c r="C24" s="54" t="s">
        <v>308</v>
      </c>
      <c r="D24" s="55" t="s">
        <v>308</v>
      </c>
      <c r="E24" s="54" t="s">
        <v>308</v>
      </c>
    </row>
    <row r="25" spans="1:5" ht="12" customHeight="1" x14ac:dyDescent="0.15">
      <c r="A25" s="61">
        <v>18</v>
      </c>
      <c r="B25" s="50" t="s">
        <v>128</v>
      </c>
      <c r="C25" s="54" t="s">
        <v>308</v>
      </c>
      <c r="D25" s="55" t="s">
        <v>308</v>
      </c>
      <c r="E25" s="54" t="s">
        <v>308</v>
      </c>
    </row>
    <row r="26" spans="1:5" ht="12" customHeight="1" x14ac:dyDescent="0.15">
      <c r="A26" s="61">
        <v>19</v>
      </c>
      <c r="B26" s="50" t="s">
        <v>23</v>
      </c>
      <c r="C26" s="54" t="s">
        <v>308</v>
      </c>
      <c r="D26" s="55" t="s">
        <v>308</v>
      </c>
      <c r="E26" s="54" t="s">
        <v>308</v>
      </c>
    </row>
    <row r="27" spans="1:5" ht="12" customHeight="1" x14ac:dyDescent="0.15">
      <c r="A27" s="61">
        <v>20</v>
      </c>
      <c r="B27" s="51" t="s">
        <v>20</v>
      </c>
      <c r="C27" s="54" t="s">
        <v>308</v>
      </c>
      <c r="D27" s="55" t="s">
        <v>308</v>
      </c>
      <c r="E27" s="54" t="s">
        <v>308</v>
      </c>
    </row>
    <row r="28" spans="1:5" ht="12" customHeight="1" x14ac:dyDescent="0.15">
      <c r="A28" s="61">
        <v>21</v>
      </c>
      <c r="B28" s="50" t="s">
        <v>15</v>
      </c>
      <c r="C28" s="54" t="s">
        <v>308</v>
      </c>
      <c r="D28" s="55" t="s">
        <v>308</v>
      </c>
      <c r="E28" s="54" t="s">
        <v>308</v>
      </c>
    </row>
    <row r="29" spans="1:5" ht="12" customHeight="1" x14ac:dyDescent="0.15">
      <c r="A29" s="61">
        <v>22</v>
      </c>
      <c r="B29" s="50" t="s">
        <v>101</v>
      </c>
      <c r="C29" s="54" t="s">
        <v>308</v>
      </c>
      <c r="D29" s="55" t="s">
        <v>308</v>
      </c>
      <c r="E29" s="54" t="s">
        <v>308</v>
      </c>
    </row>
    <row r="30" spans="1:5" ht="12" customHeight="1" x14ac:dyDescent="0.15">
      <c r="A30" s="61">
        <v>23</v>
      </c>
      <c r="B30" s="51" t="s">
        <v>708</v>
      </c>
      <c r="C30" s="54" t="s">
        <v>308</v>
      </c>
      <c r="D30" s="55" t="s">
        <v>308</v>
      </c>
      <c r="E30" s="54" t="s">
        <v>308</v>
      </c>
    </row>
    <row r="31" spans="1:5" ht="12" customHeight="1" x14ac:dyDescent="0.15">
      <c r="A31" s="61">
        <v>24</v>
      </c>
      <c r="B31" s="51" t="s">
        <v>19</v>
      </c>
      <c r="C31" s="54">
        <v>1444.89625</v>
      </c>
      <c r="D31" s="55">
        <v>1444.89625</v>
      </c>
      <c r="E31" s="54">
        <v>115.5917</v>
      </c>
    </row>
    <row r="32" spans="1:5" ht="12" customHeight="1" x14ac:dyDescent="0.15">
      <c r="A32" s="61">
        <v>25</v>
      </c>
      <c r="B32" s="51" t="s">
        <v>18</v>
      </c>
      <c r="C32" s="54">
        <v>528.97418722999998</v>
      </c>
      <c r="D32" s="55">
        <v>682.44824973000004</v>
      </c>
      <c r="E32" s="54">
        <v>42.317934978399997</v>
      </c>
    </row>
    <row r="33" spans="1:5" ht="12" customHeight="1" x14ac:dyDescent="0.15">
      <c r="A33" s="61">
        <v>26</v>
      </c>
      <c r="B33" s="51" t="s">
        <v>709</v>
      </c>
      <c r="C33" s="54"/>
      <c r="D33" s="55"/>
      <c r="E33" s="54"/>
    </row>
    <row r="34" spans="1:5" ht="12" customHeight="1" x14ac:dyDescent="0.15">
      <c r="A34" s="61">
        <v>27</v>
      </c>
      <c r="B34" s="51" t="s">
        <v>710</v>
      </c>
      <c r="C34" s="54"/>
      <c r="D34" s="55"/>
      <c r="E34" s="54"/>
    </row>
    <row r="35" spans="1:5" ht="12" customHeight="1" x14ac:dyDescent="0.15">
      <c r="A35" s="61">
        <v>28</v>
      </c>
      <c r="B35" s="51" t="s">
        <v>711</v>
      </c>
      <c r="C35" s="54" t="s">
        <v>308</v>
      </c>
      <c r="D35" s="55" t="s">
        <v>308</v>
      </c>
      <c r="E35" s="54" t="s">
        <v>308</v>
      </c>
    </row>
    <row r="36" spans="1:5" ht="12" customHeight="1" x14ac:dyDescent="0.15">
      <c r="A36" s="61">
        <v>29</v>
      </c>
      <c r="B36" s="52" t="s">
        <v>712</v>
      </c>
      <c r="C36" s="56">
        <v>21606.615756359999</v>
      </c>
      <c r="D36" s="219">
        <v>20879.404292709998</v>
      </c>
      <c r="E36" s="56">
        <v>1728.5292605088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I34"/>
  <sheetViews>
    <sheetView workbookViewId="0">
      <selection activeCell="C3" sqref="C3"/>
    </sheetView>
  </sheetViews>
  <sheetFormatPr baseColWidth="10" defaultRowHeight="10.5" x14ac:dyDescent="0.15"/>
  <cols>
    <col min="1" max="1" width="6.6640625" style="53" bestFit="1" customWidth="1"/>
    <col min="2" max="2" width="56.5" style="53" customWidth="1"/>
    <col min="3" max="6" width="16" style="53" customWidth="1"/>
    <col min="7" max="7" width="17" style="53" customWidth="1"/>
    <col min="8" max="9" width="16" style="53" customWidth="1"/>
    <col min="10" max="16384" width="12" style="53"/>
  </cols>
  <sheetData>
    <row r="1" spans="1:9" x14ac:dyDescent="0.15">
      <c r="A1" s="67" t="s">
        <v>715</v>
      </c>
      <c r="B1" s="67" t="s">
        <v>350</v>
      </c>
    </row>
    <row r="2" spans="1:9" x14ac:dyDescent="0.15">
      <c r="H2" s="137" t="s">
        <v>338</v>
      </c>
    </row>
    <row r="3" spans="1:9" x14ac:dyDescent="0.15">
      <c r="C3" s="186">
        <v>44377</v>
      </c>
    </row>
    <row r="4" spans="1:9" x14ac:dyDescent="0.15">
      <c r="B4" s="482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  <c r="I4" s="61" t="s">
        <v>8</v>
      </c>
    </row>
    <row r="5" spans="1:9" ht="12" customHeight="1" x14ac:dyDescent="0.15">
      <c r="B5" s="484"/>
      <c r="C5" s="487" t="s">
        <v>47</v>
      </c>
      <c r="D5" s="487" t="s">
        <v>48</v>
      </c>
      <c r="E5" s="487" t="s">
        <v>54</v>
      </c>
      <c r="F5" s="487"/>
      <c r="G5" s="487"/>
      <c r="H5" s="487"/>
      <c r="I5" s="487"/>
    </row>
    <row r="6" spans="1:9" ht="42" x14ac:dyDescent="0.15">
      <c r="B6" s="484"/>
      <c r="C6" s="487"/>
      <c r="D6" s="487"/>
      <c r="E6" s="47" t="s">
        <v>49</v>
      </c>
      <c r="F6" s="47" t="s">
        <v>50</v>
      </c>
      <c r="G6" s="47" t="s">
        <v>51</v>
      </c>
      <c r="H6" s="47" t="s">
        <v>52</v>
      </c>
      <c r="I6" s="47" t="s">
        <v>53</v>
      </c>
    </row>
    <row r="7" spans="1:9" ht="10.5" customHeight="1" x14ac:dyDescent="0.15">
      <c r="B7" s="72" t="s">
        <v>24</v>
      </c>
      <c r="C7" s="71"/>
      <c r="D7" s="71"/>
      <c r="E7" s="71"/>
      <c r="F7" s="71"/>
      <c r="G7" s="71"/>
      <c r="H7" s="71"/>
      <c r="I7" s="71"/>
    </row>
    <row r="8" spans="1:9" ht="10.5" customHeight="1" x14ac:dyDescent="0.15">
      <c r="B8" s="70" t="s">
        <v>28</v>
      </c>
      <c r="C8" s="220">
        <v>290.810385</v>
      </c>
      <c r="D8" s="71">
        <v>290.810385</v>
      </c>
      <c r="E8" s="220">
        <v>290.810385</v>
      </c>
      <c r="F8" s="220" t="s">
        <v>308</v>
      </c>
      <c r="G8" s="220" t="s">
        <v>308</v>
      </c>
      <c r="H8" s="220" t="s">
        <v>308</v>
      </c>
      <c r="I8" s="220" t="s">
        <v>308</v>
      </c>
    </row>
    <row r="9" spans="1:9" ht="10.5" customHeight="1" x14ac:dyDescent="0.15">
      <c r="B9" s="70" t="s">
        <v>29</v>
      </c>
      <c r="C9" s="220">
        <v>7.5633670000000004</v>
      </c>
      <c r="D9" s="71">
        <v>7.5633670000000004</v>
      </c>
      <c r="E9" s="220">
        <v>7.5633670000000004</v>
      </c>
      <c r="F9" s="220" t="s">
        <v>308</v>
      </c>
      <c r="G9" s="220" t="s">
        <v>308</v>
      </c>
      <c r="H9" s="220" t="s">
        <v>308</v>
      </c>
      <c r="I9" s="220" t="s">
        <v>308</v>
      </c>
    </row>
    <row r="10" spans="1:9" ht="10.5" customHeight="1" x14ac:dyDescent="0.15">
      <c r="B10" s="70" t="s">
        <v>30</v>
      </c>
      <c r="C10" s="220">
        <v>40425.590549</v>
      </c>
      <c r="D10" s="71">
        <v>40425.590549</v>
      </c>
      <c r="E10" s="220">
        <v>40425.590549</v>
      </c>
      <c r="F10" s="220" t="s">
        <v>308</v>
      </c>
      <c r="G10" s="220" t="s">
        <v>308</v>
      </c>
      <c r="H10" s="220" t="s">
        <v>308</v>
      </c>
      <c r="I10" s="220" t="s">
        <v>308</v>
      </c>
    </row>
    <row r="11" spans="1:9" ht="10.5" customHeight="1" x14ac:dyDescent="0.15">
      <c r="B11" s="70" t="s">
        <v>31</v>
      </c>
      <c r="C11" s="220">
        <v>6868.8261480000001</v>
      </c>
      <c r="D11" s="71">
        <v>6868.8261480000001</v>
      </c>
      <c r="E11" s="220">
        <v>6868.8261480000001</v>
      </c>
      <c r="F11" s="220" t="s">
        <v>308</v>
      </c>
      <c r="G11" s="220" t="s">
        <v>308</v>
      </c>
      <c r="H11" s="220" t="s">
        <v>308</v>
      </c>
      <c r="I11" s="220" t="s">
        <v>308</v>
      </c>
    </row>
    <row r="12" spans="1:9" ht="10.5" customHeight="1" x14ac:dyDescent="0.15">
      <c r="B12" s="70" t="s">
        <v>32</v>
      </c>
      <c r="C12" s="220">
        <v>808.35868200000004</v>
      </c>
      <c r="D12" s="71">
        <v>808.35868200000004</v>
      </c>
      <c r="E12" s="220">
        <v>808.35868200000004</v>
      </c>
      <c r="F12" s="220" t="s">
        <v>308</v>
      </c>
      <c r="G12" s="220" t="s">
        <v>308</v>
      </c>
      <c r="H12" s="220" t="s">
        <v>308</v>
      </c>
      <c r="I12" s="220" t="s">
        <v>308</v>
      </c>
    </row>
    <row r="13" spans="1:9" ht="10.5" customHeight="1" x14ac:dyDescent="0.15">
      <c r="B13" s="70" t="s">
        <v>33</v>
      </c>
      <c r="C13" s="220">
        <v>273.22132800000003</v>
      </c>
      <c r="D13" s="71">
        <v>273.22132800000003</v>
      </c>
      <c r="E13" s="220" t="s">
        <v>308</v>
      </c>
      <c r="F13" s="220">
        <v>273.22132800000003</v>
      </c>
      <c r="G13" s="220" t="s">
        <v>308</v>
      </c>
      <c r="H13" s="220" t="s">
        <v>308</v>
      </c>
      <c r="I13" s="220" t="s">
        <v>308</v>
      </c>
    </row>
    <row r="14" spans="1:9" ht="10.5" customHeight="1" x14ac:dyDescent="0.15">
      <c r="B14" s="70" t="s">
        <v>34</v>
      </c>
      <c r="C14" s="220" t="s">
        <v>308</v>
      </c>
      <c r="D14" s="71" t="s">
        <v>308</v>
      </c>
      <c r="E14" s="220" t="s">
        <v>308</v>
      </c>
      <c r="F14" s="220" t="s">
        <v>308</v>
      </c>
      <c r="G14" s="220" t="s">
        <v>308</v>
      </c>
      <c r="H14" s="220" t="s">
        <v>308</v>
      </c>
      <c r="I14" s="220" t="s">
        <v>308</v>
      </c>
    </row>
    <row r="15" spans="1:9" ht="10.5" customHeight="1" x14ac:dyDescent="0.15">
      <c r="B15" s="70" t="s">
        <v>35</v>
      </c>
      <c r="C15" s="220">
        <v>11.80500909</v>
      </c>
      <c r="D15" s="71">
        <v>11.80500909</v>
      </c>
      <c r="E15" s="220">
        <v>11.80500909</v>
      </c>
      <c r="F15" s="220" t="s">
        <v>308</v>
      </c>
      <c r="G15" s="220" t="s">
        <v>308</v>
      </c>
      <c r="H15" s="220" t="s">
        <v>308</v>
      </c>
      <c r="I15" s="220" t="s">
        <v>308</v>
      </c>
    </row>
    <row r="16" spans="1:9" ht="10.5" customHeight="1" x14ac:dyDescent="0.15">
      <c r="B16" s="70" t="s">
        <v>36</v>
      </c>
      <c r="C16" s="220">
        <v>149.75071491</v>
      </c>
      <c r="D16" s="71">
        <v>149.75071491</v>
      </c>
      <c r="E16" s="220">
        <v>149.75071491</v>
      </c>
      <c r="F16" s="220" t="s">
        <v>308</v>
      </c>
      <c r="G16" s="220" t="s">
        <v>308</v>
      </c>
      <c r="H16" s="220" t="s">
        <v>308</v>
      </c>
      <c r="I16" s="220" t="s">
        <v>308</v>
      </c>
    </row>
    <row r="17" spans="2:9" ht="10.5" customHeight="1" x14ac:dyDescent="0.15">
      <c r="B17" s="415" t="s">
        <v>891</v>
      </c>
      <c r="C17" s="416">
        <v>41.805692999999998</v>
      </c>
      <c r="D17" s="417">
        <v>41.805692999999998</v>
      </c>
      <c r="E17" s="416">
        <v>41.805692999999998</v>
      </c>
      <c r="F17" s="416" t="s">
        <v>308</v>
      </c>
      <c r="G17" s="416" t="s">
        <v>308</v>
      </c>
      <c r="H17" s="416" t="s">
        <v>308</v>
      </c>
      <c r="I17" s="416" t="s">
        <v>308</v>
      </c>
    </row>
    <row r="18" spans="2:9" ht="10.5" customHeight="1" x14ac:dyDescent="0.15">
      <c r="B18" s="70" t="s">
        <v>37</v>
      </c>
      <c r="C18" s="220">
        <v>14.270279</v>
      </c>
      <c r="D18" s="71">
        <v>14.270279</v>
      </c>
      <c r="E18" s="220">
        <v>14.270279</v>
      </c>
      <c r="F18" s="220" t="s">
        <v>308</v>
      </c>
      <c r="G18" s="220" t="s">
        <v>308</v>
      </c>
      <c r="H18" s="220" t="s">
        <v>308</v>
      </c>
      <c r="I18" s="220" t="s">
        <v>308</v>
      </c>
    </row>
    <row r="19" spans="2:9" ht="10.5" customHeight="1" x14ac:dyDescent="0.15">
      <c r="B19" s="70" t="s">
        <v>38</v>
      </c>
      <c r="C19" s="220">
        <v>25.054258999999998</v>
      </c>
      <c r="D19" s="71">
        <v>25.054258999999998</v>
      </c>
      <c r="E19" s="220">
        <v>25.054258999999998</v>
      </c>
      <c r="F19" s="220" t="s">
        <v>308</v>
      </c>
      <c r="G19" s="220" t="s">
        <v>308</v>
      </c>
      <c r="H19" s="220" t="s">
        <v>308</v>
      </c>
      <c r="I19" s="220" t="s">
        <v>308</v>
      </c>
    </row>
    <row r="20" spans="2:9" ht="10.5" customHeight="1" x14ac:dyDescent="0.15">
      <c r="B20" s="72" t="s">
        <v>26</v>
      </c>
      <c r="C20" s="221">
        <v>48917.056413999999</v>
      </c>
      <c r="D20" s="221">
        <v>48917.056413999999</v>
      </c>
      <c r="E20" s="221">
        <v>48643.835085999999</v>
      </c>
      <c r="F20" s="221">
        <v>273.22132800000003</v>
      </c>
      <c r="G20" s="221" t="s">
        <v>308</v>
      </c>
      <c r="H20" s="221" t="s">
        <v>308</v>
      </c>
      <c r="I20" s="221" t="s">
        <v>308</v>
      </c>
    </row>
    <row r="21" spans="2:9" ht="10.5" customHeight="1" x14ac:dyDescent="0.15">
      <c r="B21" s="75"/>
      <c r="C21" s="222" t="s">
        <v>308</v>
      </c>
      <c r="D21" s="222" t="s">
        <v>308</v>
      </c>
      <c r="E21" s="222" t="s">
        <v>308</v>
      </c>
      <c r="F21" s="222" t="s">
        <v>308</v>
      </c>
      <c r="G21" s="222" t="s">
        <v>308</v>
      </c>
      <c r="H21" s="222" t="s">
        <v>308</v>
      </c>
      <c r="I21" s="222" t="s">
        <v>308</v>
      </c>
    </row>
    <row r="22" spans="2:9" ht="10.5" customHeight="1" x14ac:dyDescent="0.15">
      <c r="B22" s="72" t="s">
        <v>25</v>
      </c>
      <c r="C22" s="71" t="s">
        <v>308</v>
      </c>
      <c r="D22" s="71" t="s">
        <v>308</v>
      </c>
      <c r="E22" s="71" t="s">
        <v>308</v>
      </c>
      <c r="F22" s="71" t="s">
        <v>308</v>
      </c>
      <c r="G22" s="71" t="s">
        <v>308</v>
      </c>
      <c r="H22" s="71" t="s">
        <v>308</v>
      </c>
      <c r="I22" s="71" t="s">
        <v>308</v>
      </c>
    </row>
    <row r="23" spans="2:9" ht="10.5" customHeight="1" x14ac:dyDescent="0.15">
      <c r="B23" s="70" t="s">
        <v>39</v>
      </c>
      <c r="C23" s="220">
        <v>300.11924299999998</v>
      </c>
      <c r="D23" s="71">
        <v>300.11924299999998</v>
      </c>
      <c r="E23" s="220" t="s">
        <v>308</v>
      </c>
      <c r="F23" s="220" t="s">
        <v>308</v>
      </c>
      <c r="G23" s="220" t="s">
        <v>308</v>
      </c>
      <c r="H23" s="220" t="s">
        <v>308</v>
      </c>
      <c r="I23" s="220">
        <v>300.11924299999998</v>
      </c>
    </row>
    <row r="24" spans="2:9" ht="10.5" customHeight="1" x14ac:dyDescent="0.15">
      <c r="B24" s="70" t="s">
        <v>40</v>
      </c>
      <c r="C24" s="220">
        <v>17318.267044</v>
      </c>
      <c r="D24" s="71">
        <v>17318.267044</v>
      </c>
      <c r="E24" s="220" t="s">
        <v>308</v>
      </c>
      <c r="F24" s="220" t="s">
        <v>308</v>
      </c>
      <c r="G24" s="220" t="s">
        <v>308</v>
      </c>
      <c r="H24" s="220" t="s">
        <v>308</v>
      </c>
      <c r="I24" s="220">
        <v>17318.267044</v>
      </c>
    </row>
    <row r="25" spans="2:9" ht="10.5" customHeight="1" x14ac:dyDescent="0.15">
      <c r="B25" s="70" t="s">
        <v>33</v>
      </c>
      <c r="C25" s="220">
        <v>13.440894999999999</v>
      </c>
      <c r="D25" s="71">
        <v>13.440894999999999</v>
      </c>
      <c r="E25" s="220" t="s">
        <v>308</v>
      </c>
      <c r="F25" s="220" t="s">
        <v>308</v>
      </c>
      <c r="G25" s="220" t="s">
        <v>308</v>
      </c>
      <c r="H25" s="220" t="s">
        <v>308</v>
      </c>
      <c r="I25" s="220">
        <v>13.440894999999999</v>
      </c>
    </row>
    <row r="26" spans="2:9" ht="10.5" customHeight="1" x14ac:dyDescent="0.15">
      <c r="B26" s="70" t="s">
        <v>41</v>
      </c>
      <c r="C26" s="220">
        <v>25775.724450999998</v>
      </c>
      <c r="D26" s="71">
        <v>25775.724450999998</v>
      </c>
      <c r="E26" s="220" t="s">
        <v>308</v>
      </c>
      <c r="F26" s="220" t="s">
        <v>308</v>
      </c>
      <c r="G26" s="220" t="s">
        <v>308</v>
      </c>
      <c r="H26" s="220" t="s">
        <v>308</v>
      </c>
      <c r="I26" s="220">
        <v>25775.724450999998</v>
      </c>
    </row>
    <row r="27" spans="2:9" ht="10.5" customHeight="1" x14ac:dyDescent="0.15">
      <c r="B27" s="70" t="s">
        <v>42</v>
      </c>
      <c r="C27" s="220">
        <v>405.79902199999998</v>
      </c>
      <c r="D27" s="71">
        <v>405.79902199999998</v>
      </c>
      <c r="E27" s="220" t="s">
        <v>308</v>
      </c>
      <c r="F27" s="220" t="s">
        <v>308</v>
      </c>
      <c r="G27" s="220" t="s">
        <v>308</v>
      </c>
      <c r="H27" s="220" t="s">
        <v>308</v>
      </c>
      <c r="I27" s="220">
        <v>405.79902199999998</v>
      </c>
    </row>
    <row r="28" spans="2:9" ht="10.5" customHeight="1" x14ac:dyDescent="0.15">
      <c r="B28" s="70" t="s">
        <v>43</v>
      </c>
      <c r="C28" s="220">
        <v>34.510089999999998</v>
      </c>
      <c r="D28" s="71">
        <v>34.510089999999998</v>
      </c>
      <c r="E28" s="220" t="s">
        <v>308</v>
      </c>
      <c r="F28" s="220" t="s">
        <v>308</v>
      </c>
      <c r="G28" s="220" t="s">
        <v>308</v>
      </c>
      <c r="H28" s="220" t="s">
        <v>308</v>
      </c>
      <c r="I28" s="220">
        <v>34.510089999999998</v>
      </c>
    </row>
    <row r="29" spans="2:9" ht="10.5" customHeight="1" x14ac:dyDescent="0.15">
      <c r="B29" s="70" t="s">
        <v>44</v>
      </c>
      <c r="C29" s="220">
        <v>62.928001000000002</v>
      </c>
      <c r="D29" s="71">
        <v>62.928001000000002</v>
      </c>
      <c r="E29" s="220" t="s">
        <v>308</v>
      </c>
      <c r="F29" s="220" t="s">
        <v>308</v>
      </c>
      <c r="G29" s="220" t="s">
        <v>308</v>
      </c>
      <c r="H29" s="220" t="s">
        <v>308</v>
      </c>
      <c r="I29" s="220">
        <v>62.928001000000002</v>
      </c>
    </row>
    <row r="30" spans="2:9" ht="10.5" customHeight="1" x14ac:dyDescent="0.15">
      <c r="B30" s="70" t="s">
        <v>45</v>
      </c>
      <c r="C30" s="220">
        <v>0.74530099999999999</v>
      </c>
      <c r="D30" s="71">
        <v>0.74530099999999999</v>
      </c>
      <c r="E30" s="220" t="s">
        <v>308</v>
      </c>
      <c r="F30" s="220" t="s">
        <v>308</v>
      </c>
      <c r="G30" s="220" t="s">
        <v>308</v>
      </c>
      <c r="H30" s="220" t="s">
        <v>308</v>
      </c>
      <c r="I30" s="220">
        <v>0.74530099999999999</v>
      </c>
    </row>
    <row r="31" spans="2:9" ht="10.5" customHeight="1" x14ac:dyDescent="0.15">
      <c r="B31" s="415" t="s">
        <v>892</v>
      </c>
      <c r="C31" s="416">
        <v>42.698270000000001</v>
      </c>
      <c r="D31" s="417">
        <v>42.698270000000001</v>
      </c>
      <c r="E31" s="416" t="s">
        <v>308</v>
      </c>
      <c r="F31" s="416" t="s">
        <v>308</v>
      </c>
      <c r="G31" s="416" t="s">
        <v>308</v>
      </c>
      <c r="H31" s="416" t="s">
        <v>308</v>
      </c>
      <c r="I31" s="416">
        <v>42.698270000000001</v>
      </c>
    </row>
    <row r="32" spans="2:9" ht="10.5" customHeight="1" x14ac:dyDescent="0.15">
      <c r="B32" s="70" t="s">
        <v>46</v>
      </c>
      <c r="C32" s="220">
        <v>400.10794800000002</v>
      </c>
      <c r="D32" s="71">
        <v>400.10794800000002</v>
      </c>
      <c r="E32" s="220" t="s">
        <v>308</v>
      </c>
      <c r="F32" s="220" t="s">
        <v>308</v>
      </c>
      <c r="G32" s="220" t="s">
        <v>308</v>
      </c>
      <c r="H32" s="220" t="s">
        <v>308</v>
      </c>
      <c r="I32" s="220">
        <v>400.10794800000002</v>
      </c>
    </row>
    <row r="33" spans="2:9" ht="10.5" customHeight="1" x14ac:dyDescent="0.15">
      <c r="B33" s="72" t="s">
        <v>27</v>
      </c>
      <c r="C33" s="221">
        <v>44354.340264999999</v>
      </c>
      <c r="D33" s="221">
        <v>44354.340264999999</v>
      </c>
      <c r="E33" s="221" t="s">
        <v>308</v>
      </c>
      <c r="F33" s="221" t="s">
        <v>308</v>
      </c>
      <c r="G33" s="221" t="s">
        <v>308</v>
      </c>
      <c r="H33" s="221" t="s">
        <v>308</v>
      </c>
      <c r="I33" s="221">
        <v>44354.340264999999</v>
      </c>
    </row>
    <row r="34" spans="2:9" x14ac:dyDescent="0.15">
      <c r="B34" s="73"/>
      <c r="C34" s="74"/>
      <c r="D34" s="74"/>
      <c r="E34" s="74"/>
      <c r="F34" s="74"/>
      <c r="G34" s="74"/>
      <c r="H34" s="74"/>
      <c r="I34" s="74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G19"/>
  <sheetViews>
    <sheetView workbookViewId="0">
      <selection activeCell="D42" sqref="D42"/>
    </sheetView>
  </sheetViews>
  <sheetFormatPr baseColWidth="10" defaultRowHeight="10.5" outlineLevelRow="1" x14ac:dyDescent="0.15"/>
  <cols>
    <col min="1" max="1" width="6.6640625" style="53" bestFit="1" customWidth="1"/>
    <col min="2" max="2" width="49" style="53" customWidth="1"/>
    <col min="3" max="7" width="17.1640625" style="53" customWidth="1"/>
    <col min="8" max="16384" width="12" style="53"/>
  </cols>
  <sheetData>
    <row r="1" spans="1:7" x14ac:dyDescent="0.15">
      <c r="A1" s="67" t="s">
        <v>714</v>
      </c>
      <c r="B1" s="67" t="s">
        <v>352</v>
      </c>
    </row>
    <row r="2" spans="1:7" x14ac:dyDescent="0.15">
      <c r="G2" s="137" t="s">
        <v>338</v>
      </c>
    </row>
    <row r="3" spans="1:7" x14ac:dyDescent="0.15">
      <c r="C3" s="186">
        <v>44377</v>
      </c>
    </row>
    <row r="4" spans="1:7" x14ac:dyDescent="0.15">
      <c r="A4" s="482"/>
      <c r="B4" s="483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</row>
    <row r="5" spans="1:7" x14ac:dyDescent="0.15">
      <c r="A5" s="484"/>
      <c r="B5" s="485"/>
      <c r="C5" s="487" t="s">
        <v>55</v>
      </c>
      <c r="D5" s="487" t="s">
        <v>60</v>
      </c>
      <c r="E5" s="487"/>
      <c r="F5" s="487"/>
      <c r="G5" s="487"/>
    </row>
    <row r="6" spans="1:7" ht="21" x14ac:dyDescent="0.15">
      <c r="A6" s="484"/>
      <c r="B6" s="485"/>
      <c r="C6" s="487"/>
      <c r="D6" s="77" t="s">
        <v>56</v>
      </c>
      <c r="E6" s="77" t="s">
        <v>58</v>
      </c>
      <c r="F6" s="77" t="s">
        <v>57</v>
      </c>
      <c r="G6" s="77" t="s">
        <v>59</v>
      </c>
    </row>
    <row r="7" spans="1:7" ht="21" x14ac:dyDescent="0.15">
      <c r="A7" s="79">
        <v>1</v>
      </c>
      <c r="B7" s="52" t="s">
        <v>71</v>
      </c>
      <c r="C7" s="56">
        <v>48917.056413999999</v>
      </c>
      <c r="D7" s="56">
        <v>48643.835085999999</v>
      </c>
      <c r="E7" s="56">
        <v>273.22132800000003</v>
      </c>
      <c r="F7" s="56">
        <v>0</v>
      </c>
      <c r="G7" s="56">
        <v>0</v>
      </c>
    </row>
    <row r="8" spans="1:7" ht="21" x14ac:dyDescent="0.15">
      <c r="A8" s="61">
        <v>2</v>
      </c>
      <c r="B8" s="51" t="s">
        <v>72</v>
      </c>
      <c r="C8" s="54" t="s">
        <v>308</v>
      </c>
      <c r="D8" s="54" t="s">
        <v>308</v>
      </c>
      <c r="E8" s="54" t="s">
        <v>308</v>
      </c>
      <c r="F8" s="54" t="s">
        <v>308</v>
      </c>
      <c r="G8" s="54"/>
    </row>
    <row r="9" spans="1:7" ht="21" x14ac:dyDescent="0.15">
      <c r="A9" s="61">
        <v>3</v>
      </c>
      <c r="B9" s="51" t="s">
        <v>78</v>
      </c>
      <c r="C9" s="54">
        <v>48917.056413999999</v>
      </c>
      <c r="D9" s="54">
        <v>48643.835085999999</v>
      </c>
      <c r="E9" s="54">
        <v>273.22132800000003</v>
      </c>
      <c r="F9" s="54"/>
      <c r="G9" s="54"/>
    </row>
    <row r="10" spans="1:7" x14ac:dyDescent="0.15">
      <c r="A10" s="61">
        <v>4</v>
      </c>
      <c r="B10" s="51" t="s">
        <v>73</v>
      </c>
      <c r="C10" s="54">
        <v>3973.9794668200002</v>
      </c>
      <c r="D10" s="54">
        <v>1307.3327979800001</v>
      </c>
      <c r="E10" s="54" t="s">
        <v>308</v>
      </c>
      <c r="F10" s="54"/>
      <c r="G10" s="54"/>
    </row>
    <row r="11" spans="1:7" x14ac:dyDescent="0.15">
      <c r="A11" s="61">
        <v>5</v>
      </c>
      <c r="B11" s="78" t="s">
        <v>74</v>
      </c>
      <c r="C11" s="54" t="s">
        <v>308</v>
      </c>
      <c r="D11" s="54" t="s">
        <v>308</v>
      </c>
      <c r="E11" s="54" t="s">
        <v>308</v>
      </c>
      <c r="F11" s="54" t="s">
        <v>308</v>
      </c>
      <c r="G11" s="54"/>
    </row>
    <row r="12" spans="1:7" ht="21" x14ac:dyDescent="0.15">
      <c r="A12" s="61">
        <v>6</v>
      </c>
      <c r="B12" s="78" t="s">
        <v>75</v>
      </c>
      <c r="C12" s="54">
        <v>-168.41353000000001</v>
      </c>
      <c r="D12" s="54" t="s">
        <v>308</v>
      </c>
      <c r="E12" s="54">
        <v>-168.41353000000001</v>
      </c>
      <c r="F12" s="54" t="s">
        <v>308</v>
      </c>
      <c r="G12" s="54"/>
    </row>
    <row r="13" spans="1:7" hidden="1" outlineLevel="1" x14ac:dyDescent="0.15">
      <c r="A13" s="61">
        <v>7</v>
      </c>
      <c r="B13" s="78" t="s">
        <v>79</v>
      </c>
      <c r="C13" s="54" t="s">
        <v>308</v>
      </c>
      <c r="D13" s="54" t="s">
        <v>308</v>
      </c>
      <c r="E13" s="54" t="s">
        <v>308</v>
      </c>
      <c r="F13" s="54" t="s">
        <v>308</v>
      </c>
      <c r="G13" s="54"/>
    </row>
    <row r="14" spans="1:7" hidden="1" outlineLevel="1" x14ac:dyDescent="0.15">
      <c r="A14" s="61">
        <v>8</v>
      </c>
      <c r="B14" s="78" t="s">
        <v>76</v>
      </c>
      <c r="C14" s="54" t="s">
        <v>308</v>
      </c>
      <c r="D14" s="54" t="s">
        <v>308</v>
      </c>
      <c r="E14" s="54" t="s">
        <v>308</v>
      </c>
      <c r="F14" s="54" t="s">
        <v>308</v>
      </c>
      <c r="G14" s="54"/>
    </row>
    <row r="15" spans="1:7" hidden="1" outlineLevel="1" x14ac:dyDescent="0.15">
      <c r="A15" s="61">
        <v>9</v>
      </c>
      <c r="B15" s="69"/>
      <c r="C15" s="54" t="s">
        <v>308</v>
      </c>
      <c r="D15" s="54" t="s">
        <v>308</v>
      </c>
      <c r="E15" s="54" t="s">
        <v>308</v>
      </c>
      <c r="F15" s="54" t="s">
        <v>308</v>
      </c>
      <c r="G15" s="54"/>
    </row>
    <row r="16" spans="1:7" ht="21" collapsed="1" x14ac:dyDescent="0.15">
      <c r="A16" s="79">
        <v>10</v>
      </c>
      <c r="B16" s="52" t="s">
        <v>77</v>
      </c>
      <c r="C16" s="56">
        <v>52722.622350819998</v>
      </c>
      <c r="D16" s="56">
        <v>49951.167883980001</v>
      </c>
      <c r="E16" s="56">
        <v>104.80779800000001</v>
      </c>
      <c r="F16" s="56">
        <v>0</v>
      </c>
      <c r="G16" s="56">
        <v>0</v>
      </c>
    </row>
    <row r="19" spans="4:7" x14ac:dyDescent="0.15">
      <c r="D19" s="76"/>
      <c r="E19" s="76"/>
      <c r="F19" s="76"/>
      <c r="G19" s="76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346</v>
      </c>
      <c r="I1" s="143">
        <v>44377</v>
      </c>
    </row>
    <row r="2" spans="1:10" x14ac:dyDescent="0.15">
      <c r="A2" s="20"/>
      <c r="J2" s="137" t="s">
        <v>338</v>
      </c>
    </row>
    <row r="3" spans="1:10" x14ac:dyDescent="0.15">
      <c r="A3" s="490" t="s">
        <v>132</v>
      </c>
      <c r="B3" s="490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90"/>
      <c r="B4" s="490"/>
      <c r="C4" s="492" t="s">
        <v>133</v>
      </c>
      <c r="D4" s="492"/>
      <c r="E4" s="492" t="s">
        <v>134</v>
      </c>
      <c r="F4" s="492" t="s">
        <v>135</v>
      </c>
      <c r="G4" s="493" t="s">
        <v>136</v>
      </c>
      <c r="H4" s="493" t="s">
        <v>137</v>
      </c>
      <c r="I4" s="4" t="s">
        <v>138</v>
      </c>
    </row>
    <row r="5" spans="1:10" x14ac:dyDescent="0.15">
      <c r="A5" s="490"/>
      <c r="B5" s="490"/>
      <c r="C5" s="492" t="s">
        <v>139</v>
      </c>
      <c r="D5" s="492" t="s">
        <v>140</v>
      </c>
      <c r="E5" s="492"/>
      <c r="F5" s="492"/>
      <c r="G5" s="493"/>
      <c r="H5" s="493"/>
      <c r="I5" s="488" t="s">
        <v>371</v>
      </c>
    </row>
    <row r="6" spans="1:10" x14ac:dyDescent="0.15">
      <c r="A6" s="491"/>
      <c r="B6" s="491"/>
      <c r="C6" s="488"/>
      <c r="D6" s="488"/>
      <c r="E6" s="488"/>
      <c r="F6" s="488"/>
      <c r="G6" s="494"/>
      <c r="H6" s="494"/>
      <c r="I6" s="489"/>
    </row>
    <row r="7" spans="1:10" x14ac:dyDescent="0.15">
      <c r="A7" s="1">
        <v>1</v>
      </c>
      <c r="B7" s="5" t="s">
        <v>69</v>
      </c>
      <c r="C7" s="59"/>
      <c r="D7" s="59">
        <v>396</v>
      </c>
      <c r="E7" s="59"/>
      <c r="F7" s="59"/>
      <c r="G7" s="59"/>
      <c r="H7" s="59"/>
      <c r="I7" s="59">
        <v>396</v>
      </c>
    </row>
    <row r="8" spans="1:10" ht="31.5" x14ac:dyDescent="0.15">
      <c r="A8" s="1">
        <v>2</v>
      </c>
      <c r="B8" s="5" t="s">
        <v>141</v>
      </c>
      <c r="C8" s="59"/>
      <c r="D8" s="59">
        <v>408</v>
      </c>
      <c r="E8" s="59"/>
      <c r="F8" s="59"/>
      <c r="G8" s="59"/>
      <c r="H8" s="59"/>
      <c r="I8" s="59">
        <v>408</v>
      </c>
    </row>
    <row r="9" spans="1:10" x14ac:dyDescent="0.15">
      <c r="A9" s="1">
        <v>3</v>
      </c>
      <c r="B9" s="5" t="s">
        <v>142</v>
      </c>
      <c r="C9" s="59"/>
      <c r="D9" s="59">
        <v>580</v>
      </c>
      <c r="E9" s="59"/>
      <c r="F9" s="59"/>
      <c r="G9" s="59"/>
      <c r="H9" s="59"/>
      <c r="I9" s="59">
        <v>580</v>
      </c>
    </row>
    <row r="10" spans="1:10" x14ac:dyDescent="0.15">
      <c r="A10" s="1">
        <v>4</v>
      </c>
      <c r="B10" s="5" t="s">
        <v>70</v>
      </c>
      <c r="C10" s="59"/>
      <c r="D10" s="59">
        <v>638</v>
      </c>
      <c r="E10" s="59"/>
      <c r="F10" s="59"/>
      <c r="G10" s="59"/>
      <c r="H10" s="59"/>
      <c r="I10" s="59">
        <v>638</v>
      </c>
    </row>
    <row r="11" spans="1:10" x14ac:dyDescent="0.15">
      <c r="A11" s="1">
        <v>5</v>
      </c>
      <c r="B11" s="5" t="s">
        <v>143</v>
      </c>
      <c r="C11" s="59"/>
      <c r="D11" s="59">
        <v>0</v>
      </c>
      <c r="E11" s="59"/>
      <c r="F11" s="59"/>
      <c r="G11" s="59"/>
      <c r="H11" s="59"/>
      <c r="I11" s="59">
        <v>0</v>
      </c>
    </row>
    <row r="12" spans="1:10" x14ac:dyDescent="0.15">
      <c r="A12" s="1">
        <v>6</v>
      </c>
      <c r="B12" s="5" t="s">
        <v>68</v>
      </c>
      <c r="C12" s="59"/>
      <c r="D12" s="59">
        <v>207</v>
      </c>
      <c r="E12" s="59"/>
      <c r="F12" s="59"/>
      <c r="G12" s="59"/>
      <c r="H12" s="59"/>
      <c r="I12" s="59">
        <v>207</v>
      </c>
    </row>
    <row r="13" spans="1:10" x14ac:dyDescent="0.15">
      <c r="A13" s="1">
        <v>7</v>
      </c>
      <c r="B13" s="5" t="s">
        <v>67</v>
      </c>
      <c r="C13" s="59"/>
      <c r="D13" s="59">
        <v>407</v>
      </c>
      <c r="E13" s="59"/>
      <c r="F13" s="59"/>
      <c r="G13" s="59"/>
      <c r="H13" s="59"/>
      <c r="I13" s="59">
        <v>407</v>
      </c>
    </row>
    <row r="14" spans="1:10" x14ac:dyDescent="0.15">
      <c r="A14" s="1">
        <v>8</v>
      </c>
      <c r="B14" s="6" t="s">
        <v>144</v>
      </c>
      <c r="C14" s="59"/>
      <c r="D14" s="59">
        <v>407</v>
      </c>
      <c r="E14" s="59"/>
      <c r="F14" s="59"/>
      <c r="G14" s="59"/>
      <c r="H14" s="59"/>
      <c r="I14" s="59">
        <v>407</v>
      </c>
    </row>
    <row r="15" spans="1:10" x14ac:dyDescent="0.15">
      <c r="A15" s="1">
        <v>9</v>
      </c>
      <c r="B15" s="5" t="s">
        <v>66</v>
      </c>
      <c r="C15" s="59"/>
      <c r="D15" s="59">
        <v>4157</v>
      </c>
      <c r="E15" s="59"/>
      <c r="F15" s="59">
        <v>17</v>
      </c>
      <c r="G15" s="59"/>
      <c r="H15" s="59"/>
      <c r="I15" s="59">
        <v>4140</v>
      </c>
    </row>
    <row r="16" spans="1:10" x14ac:dyDescent="0.15">
      <c r="A16" s="1">
        <v>10</v>
      </c>
      <c r="B16" s="6" t="s">
        <v>144</v>
      </c>
      <c r="C16" s="59"/>
      <c r="D16" s="59">
        <v>924</v>
      </c>
      <c r="E16" s="59"/>
      <c r="F16" s="59">
        <v>3</v>
      </c>
      <c r="G16" s="59"/>
      <c r="H16" s="59"/>
      <c r="I16" s="59">
        <v>921</v>
      </c>
    </row>
    <row r="17" spans="1:9" ht="21" x14ac:dyDescent="0.15">
      <c r="A17" s="1">
        <v>11</v>
      </c>
      <c r="B17" s="5" t="s">
        <v>98</v>
      </c>
      <c r="C17" s="59"/>
      <c r="D17" s="59">
        <v>39202</v>
      </c>
      <c r="E17" s="223"/>
      <c r="F17" s="59">
        <v>15</v>
      </c>
      <c r="G17" s="59"/>
      <c r="H17" s="59"/>
      <c r="I17" s="59">
        <v>39187</v>
      </c>
    </row>
    <row r="18" spans="1:9" x14ac:dyDescent="0.15">
      <c r="A18" s="1">
        <v>12</v>
      </c>
      <c r="B18" s="6" t="s">
        <v>144</v>
      </c>
      <c r="C18" s="59"/>
      <c r="D18" s="59">
        <v>3273</v>
      </c>
      <c r="E18" s="59"/>
      <c r="F18" s="59">
        <v>6</v>
      </c>
      <c r="G18" s="59"/>
      <c r="H18" s="59"/>
      <c r="I18" s="59">
        <v>3267</v>
      </c>
    </row>
    <row r="19" spans="1:9" x14ac:dyDescent="0.15">
      <c r="A19" s="1">
        <v>13</v>
      </c>
      <c r="B19" s="5" t="s">
        <v>64</v>
      </c>
      <c r="C19" s="59">
        <v>252</v>
      </c>
      <c r="D19" s="59">
        <v>0</v>
      </c>
      <c r="E19" s="59">
        <v>93</v>
      </c>
      <c r="F19" s="59"/>
      <c r="G19" s="59"/>
      <c r="H19" s="59"/>
      <c r="I19" s="59">
        <v>159</v>
      </c>
    </row>
    <row r="20" spans="1:9" x14ac:dyDescent="0.15">
      <c r="A20" s="1">
        <v>14</v>
      </c>
      <c r="B20" s="5" t="s">
        <v>145</v>
      </c>
      <c r="C20" s="59"/>
      <c r="D20" s="59">
        <v>441</v>
      </c>
      <c r="E20" s="59"/>
      <c r="F20" s="59"/>
      <c r="G20" s="59"/>
      <c r="H20" s="59"/>
      <c r="I20" s="59">
        <v>441</v>
      </c>
    </row>
    <row r="21" spans="1:9" x14ac:dyDescent="0.15">
      <c r="A21" s="1">
        <v>15</v>
      </c>
      <c r="B21" s="5" t="s">
        <v>146</v>
      </c>
      <c r="C21" s="59"/>
      <c r="D21" s="59">
        <v>5130</v>
      </c>
      <c r="E21" s="22"/>
      <c r="F21" s="22"/>
      <c r="G21" s="22"/>
      <c r="H21" s="22"/>
      <c r="I21" s="59">
        <v>5130</v>
      </c>
    </row>
    <row r="22" spans="1:9" ht="21" x14ac:dyDescent="0.15">
      <c r="A22" s="1">
        <v>16</v>
      </c>
      <c r="B22" s="5" t="s">
        <v>147</v>
      </c>
      <c r="C22" s="59"/>
      <c r="D22" s="59">
        <v>0</v>
      </c>
      <c r="E22" s="22"/>
      <c r="F22" s="22"/>
      <c r="G22" s="22"/>
      <c r="H22" s="22"/>
      <c r="I22" s="59">
        <v>0</v>
      </c>
    </row>
    <row r="23" spans="1:9" x14ac:dyDescent="0.15">
      <c r="A23" s="1">
        <v>17</v>
      </c>
      <c r="B23" s="5" t="s">
        <v>148</v>
      </c>
      <c r="C23" s="59"/>
      <c r="D23" s="59">
        <v>0</v>
      </c>
      <c r="E23" s="22"/>
      <c r="F23" s="22"/>
      <c r="G23" s="22"/>
      <c r="H23" s="22"/>
      <c r="I23" s="59">
        <v>0</v>
      </c>
    </row>
    <row r="24" spans="1:9" x14ac:dyDescent="0.15">
      <c r="A24" s="1">
        <v>18</v>
      </c>
      <c r="B24" s="5" t="s">
        <v>149</v>
      </c>
      <c r="C24" s="59"/>
      <c r="D24" s="59">
        <v>463</v>
      </c>
      <c r="E24" s="22"/>
      <c r="F24" s="22"/>
      <c r="G24" s="22"/>
      <c r="H24" s="22"/>
      <c r="I24" s="59">
        <v>463</v>
      </c>
    </row>
    <row r="25" spans="1:9" x14ac:dyDescent="0.15">
      <c r="A25" s="1">
        <v>19</v>
      </c>
      <c r="B25" s="5" t="s">
        <v>63</v>
      </c>
      <c r="C25" s="59"/>
      <c r="D25" s="59">
        <v>237</v>
      </c>
      <c r="E25" s="22"/>
      <c r="F25" s="22"/>
      <c r="G25" s="22"/>
      <c r="H25" s="22"/>
      <c r="I25" s="59">
        <v>237</v>
      </c>
    </row>
    <row r="26" spans="1:9" x14ac:dyDescent="0.15">
      <c r="A26" s="23">
        <v>20</v>
      </c>
      <c r="B26" s="7" t="s">
        <v>150</v>
      </c>
      <c r="C26" s="66">
        <v>252</v>
      </c>
      <c r="D26" s="66">
        <v>52266</v>
      </c>
      <c r="E26" s="66">
        <v>93</v>
      </c>
      <c r="F26" s="66">
        <v>35</v>
      </c>
      <c r="G26" s="224"/>
      <c r="H26" s="224"/>
      <c r="I26" s="66">
        <v>52390</v>
      </c>
    </row>
    <row r="27" spans="1:9" x14ac:dyDescent="0.15">
      <c r="A27" s="1">
        <v>21</v>
      </c>
      <c r="B27" s="5" t="s">
        <v>151</v>
      </c>
      <c r="C27" s="59">
        <v>252</v>
      </c>
      <c r="D27" s="59">
        <v>40255</v>
      </c>
      <c r="E27" s="22">
        <v>93</v>
      </c>
      <c r="F27" s="22">
        <v>35</v>
      </c>
      <c r="G27" s="22"/>
      <c r="H27" s="22"/>
      <c r="I27" s="59">
        <v>40379</v>
      </c>
    </row>
    <row r="28" spans="1:9" ht="21" x14ac:dyDescent="0.15">
      <c r="A28" s="1">
        <v>22</v>
      </c>
      <c r="B28" s="5" t="s">
        <v>153</v>
      </c>
      <c r="C28" s="59"/>
      <c r="D28" s="59">
        <v>6869</v>
      </c>
      <c r="E28" s="22"/>
      <c r="F28" s="22"/>
      <c r="G28" s="22"/>
      <c r="H28" s="22"/>
      <c r="I28" s="59">
        <v>6869</v>
      </c>
    </row>
    <row r="29" spans="1:9" x14ac:dyDescent="0.15">
      <c r="A29" s="1">
        <v>23</v>
      </c>
      <c r="B29" s="5" t="s">
        <v>154</v>
      </c>
      <c r="C29" s="59"/>
      <c r="D29" s="59">
        <v>3975</v>
      </c>
      <c r="E29" s="22"/>
      <c r="F29" s="22"/>
      <c r="G29" s="22"/>
      <c r="H29" s="22"/>
      <c r="I29" s="59">
        <v>3975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19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1"/>
  <sheetViews>
    <sheetView zoomScaleNormal="100" workbookViewId="0">
      <selection activeCell="C2" sqref="C2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679</v>
      </c>
      <c r="B1" s="57" t="s">
        <v>680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39"/>
      <c r="C2" s="187">
        <f>+Innhold!D2</f>
        <v>44377</v>
      </c>
      <c r="D2" s="187">
        <f>EOMONTH(C2,-3)</f>
        <v>44286</v>
      </c>
      <c r="E2" s="187">
        <f>EOMONTH(D2,-3)</f>
        <v>44196</v>
      </c>
      <c r="F2" s="187">
        <f>EOMONTH(E2,-3)</f>
        <v>44104</v>
      </c>
      <c r="G2" s="187">
        <f>EOMONTH(F2,-3)</f>
        <v>44012</v>
      </c>
      <c r="H2" s="17"/>
      <c r="I2" s="17"/>
      <c r="J2" s="137" t="s">
        <v>338</v>
      </c>
      <c r="K2" s="17"/>
      <c r="L2" s="17"/>
      <c r="N2" s="17"/>
    </row>
    <row r="3" spans="1:14" x14ac:dyDescent="0.2">
      <c r="A3" s="18"/>
      <c r="B3" s="187"/>
      <c r="C3" s="237" t="s">
        <v>0</v>
      </c>
      <c r="D3" s="237" t="s">
        <v>1</v>
      </c>
      <c r="E3" s="237" t="s">
        <v>2</v>
      </c>
      <c r="F3" s="237" t="s">
        <v>5</v>
      </c>
      <c r="G3" s="237" t="s">
        <v>6</v>
      </c>
      <c r="H3" s="17"/>
      <c r="I3" s="17"/>
      <c r="J3" s="17"/>
      <c r="K3" s="17"/>
      <c r="L3" s="17"/>
      <c r="M3" s="137"/>
      <c r="N3" s="17"/>
    </row>
    <row r="4" spans="1:14" x14ac:dyDescent="0.2">
      <c r="C4" s="238" t="s">
        <v>3</v>
      </c>
      <c r="D4" s="238" t="s">
        <v>4</v>
      </c>
      <c r="E4" s="238" t="s">
        <v>698</v>
      </c>
      <c r="F4" s="238" t="s">
        <v>699</v>
      </c>
      <c r="G4" s="238" t="s">
        <v>700</v>
      </c>
    </row>
    <row r="5" spans="1:14" x14ac:dyDescent="0.2">
      <c r="A5" s="233"/>
      <c r="B5" s="234" t="s">
        <v>681</v>
      </c>
      <c r="C5" s="234"/>
      <c r="D5" s="234"/>
      <c r="E5" s="234"/>
      <c r="F5" s="234"/>
      <c r="G5" s="234"/>
    </row>
    <row r="6" spans="1:14" x14ac:dyDescent="0.2">
      <c r="A6" s="235">
        <v>1</v>
      </c>
      <c r="B6" s="236" t="s">
        <v>397</v>
      </c>
      <c r="C6" s="240">
        <v>3628.7842979400002</v>
      </c>
      <c r="D6" s="240">
        <v>3676.0289984800002</v>
      </c>
      <c r="E6" s="240">
        <v>3676.1639887800002</v>
      </c>
      <c r="F6" s="240">
        <v>3299.4507475500004</v>
      </c>
      <c r="G6" s="240">
        <v>3264.7857925900003</v>
      </c>
    </row>
    <row r="7" spans="1:14" x14ac:dyDescent="0.2">
      <c r="A7" s="235">
        <v>2</v>
      </c>
      <c r="B7" s="236" t="s">
        <v>536</v>
      </c>
      <c r="C7" s="240">
        <v>3978.7842979400002</v>
      </c>
      <c r="D7" s="240">
        <v>4026.0289984800002</v>
      </c>
      <c r="E7" s="240">
        <v>4026.1639887800002</v>
      </c>
      <c r="F7" s="240">
        <v>3649.4507475500004</v>
      </c>
      <c r="G7" s="240">
        <v>3614.7857925900003</v>
      </c>
    </row>
    <row r="8" spans="1:14" x14ac:dyDescent="0.2">
      <c r="A8" s="235">
        <v>3</v>
      </c>
      <c r="B8" s="236" t="s">
        <v>559</v>
      </c>
      <c r="C8" s="240">
        <v>4378.7842979399993</v>
      </c>
      <c r="D8" s="240">
        <v>4426.0289984799992</v>
      </c>
      <c r="E8" s="240">
        <v>4369.5741967799995</v>
      </c>
      <c r="F8" s="240">
        <v>3993.02996355</v>
      </c>
      <c r="G8" s="240">
        <v>3958.1753925900002</v>
      </c>
    </row>
    <row r="9" spans="1:14" x14ac:dyDescent="0.2">
      <c r="A9" s="233"/>
      <c r="B9" s="234" t="s">
        <v>682</v>
      </c>
      <c r="C9" s="241" t="s">
        <v>308</v>
      </c>
      <c r="D9" s="241" t="s">
        <v>308</v>
      </c>
      <c r="E9" s="241" t="s">
        <v>308</v>
      </c>
      <c r="F9" s="241" t="s">
        <v>308</v>
      </c>
      <c r="G9" s="241" t="s">
        <v>308</v>
      </c>
    </row>
    <row r="10" spans="1:14" x14ac:dyDescent="0.2">
      <c r="A10" s="235">
        <v>4</v>
      </c>
      <c r="B10" s="236" t="s">
        <v>682</v>
      </c>
      <c r="C10" s="240">
        <v>21606.615756359999</v>
      </c>
      <c r="D10" s="240">
        <v>20879.404292709998</v>
      </c>
      <c r="E10" s="240">
        <v>20471.415335099999</v>
      </c>
      <c r="F10" s="240">
        <v>18817.982420369997</v>
      </c>
      <c r="G10" s="240">
        <v>19076.403127000001</v>
      </c>
    </row>
    <row r="11" spans="1:14" x14ac:dyDescent="0.2">
      <c r="A11" s="233"/>
      <c r="B11" s="234" t="s">
        <v>565</v>
      </c>
      <c r="C11" s="241" t="s">
        <v>308</v>
      </c>
      <c r="D11" s="241" t="s">
        <v>308</v>
      </c>
      <c r="E11" s="241" t="s">
        <v>308</v>
      </c>
      <c r="F11" s="241" t="s">
        <v>308</v>
      </c>
      <c r="G11" s="241" t="s">
        <v>308</v>
      </c>
    </row>
    <row r="12" spans="1:14" x14ac:dyDescent="0.2">
      <c r="A12" s="235">
        <v>5</v>
      </c>
      <c r="B12" s="236" t="s">
        <v>397</v>
      </c>
      <c r="C12" s="242">
        <v>0.16789999999999999</v>
      </c>
      <c r="D12" s="242">
        <v>0.17610000000000001</v>
      </c>
      <c r="E12" s="242">
        <v>0.17960000000000001</v>
      </c>
      <c r="F12" s="242">
        <v>0.17530000000000001</v>
      </c>
      <c r="G12" s="242">
        <v>0.1711</v>
      </c>
    </row>
    <row r="13" spans="1:14" x14ac:dyDescent="0.2">
      <c r="A13" s="235">
        <v>6</v>
      </c>
      <c r="B13" s="236" t="s">
        <v>564</v>
      </c>
      <c r="C13" s="242">
        <v>0.18410000000000001</v>
      </c>
      <c r="D13" s="242">
        <v>0.1928</v>
      </c>
      <c r="E13" s="242">
        <v>0.19670000000000001</v>
      </c>
      <c r="F13" s="242">
        <v>0.19389999999999999</v>
      </c>
      <c r="G13" s="242">
        <v>0.1895</v>
      </c>
    </row>
    <row r="14" spans="1:14" x14ac:dyDescent="0.2">
      <c r="A14" s="235">
        <v>7</v>
      </c>
      <c r="B14" s="236" t="s">
        <v>565</v>
      </c>
      <c r="C14" s="242">
        <v>0.20269999999999999</v>
      </c>
      <c r="D14" s="242">
        <v>0.21199999999999999</v>
      </c>
      <c r="E14" s="242">
        <v>0.21340000000000001</v>
      </c>
      <c r="F14" s="242">
        <v>0.2122</v>
      </c>
      <c r="G14" s="242">
        <v>0.20749999999999999</v>
      </c>
    </row>
    <row r="15" spans="1:14" x14ac:dyDescent="0.2">
      <c r="A15" s="233"/>
      <c r="B15" s="234" t="s">
        <v>683</v>
      </c>
      <c r="C15" s="241"/>
      <c r="D15" s="241"/>
      <c r="E15" s="241"/>
      <c r="F15" s="241"/>
      <c r="G15" s="241"/>
    </row>
    <row r="16" spans="1:14" x14ac:dyDescent="0.2">
      <c r="A16" s="235">
        <v>8</v>
      </c>
      <c r="B16" s="236" t="s">
        <v>684</v>
      </c>
      <c r="C16" s="242">
        <v>2.5000000000000001E-2</v>
      </c>
      <c r="D16" s="242">
        <v>2.5000000000000001E-2</v>
      </c>
      <c r="E16" s="242">
        <v>2.5000000000000001E-2</v>
      </c>
      <c r="F16" s="242">
        <v>2.5000000000000001E-2</v>
      </c>
      <c r="G16" s="242">
        <v>2.5000000000000001E-2</v>
      </c>
    </row>
    <row r="17" spans="1:7" x14ac:dyDescent="0.2">
      <c r="A17" s="235">
        <v>9</v>
      </c>
      <c r="B17" s="236" t="s">
        <v>685</v>
      </c>
      <c r="C17" s="242">
        <v>0.01</v>
      </c>
      <c r="D17" s="242">
        <v>0.01</v>
      </c>
      <c r="E17" s="242">
        <v>0.01</v>
      </c>
      <c r="F17" s="242">
        <v>0.01</v>
      </c>
      <c r="G17" s="242">
        <v>0.01</v>
      </c>
    </row>
    <row r="18" spans="1:7" x14ac:dyDescent="0.2">
      <c r="A18" s="235">
        <v>10</v>
      </c>
      <c r="B18" s="236" t="s">
        <v>686</v>
      </c>
      <c r="C18" s="242">
        <v>0.03</v>
      </c>
      <c r="D18" s="242">
        <v>0.03</v>
      </c>
      <c r="E18" s="242">
        <v>0.03</v>
      </c>
      <c r="F18" s="242">
        <v>0.03</v>
      </c>
      <c r="G18" s="242">
        <v>0.03</v>
      </c>
    </row>
    <row r="19" spans="1:7" x14ac:dyDescent="0.2">
      <c r="A19" s="235">
        <v>11</v>
      </c>
      <c r="B19" s="236" t="s">
        <v>687</v>
      </c>
      <c r="C19" s="242">
        <v>6.5000000000000002E-2</v>
      </c>
      <c r="D19" s="242">
        <v>6.5000000000000002E-2</v>
      </c>
      <c r="E19" s="242">
        <v>6.5000000000000002E-2</v>
      </c>
      <c r="F19" s="242">
        <v>6.5000000000000002E-2</v>
      </c>
      <c r="G19" s="242">
        <v>6.5000000000000002E-2</v>
      </c>
    </row>
    <row r="20" spans="1:7" x14ac:dyDescent="0.2">
      <c r="A20" s="235">
        <v>12</v>
      </c>
      <c r="B20" s="236" t="s">
        <v>688</v>
      </c>
      <c r="C20" s="242">
        <v>0.12265942371438308</v>
      </c>
      <c r="D20" s="242">
        <v>0.13106005164732976</v>
      </c>
      <c r="E20" s="242">
        <v>0.13344758654523137</v>
      </c>
      <c r="F20" s="242">
        <v>0.1303</v>
      </c>
      <c r="G20" s="242">
        <v>0.12609999999999999</v>
      </c>
    </row>
    <row r="21" spans="1:7" x14ac:dyDescent="0.2">
      <c r="A21" s="233"/>
      <c r="B21" s="234" t="s">
        <v>689</v>
      </c>
      <c r="C21" s="241"/>
      <c r="D21" s="241"/>
      <c r="E21" s="241"/>
      <c r="F21" s="241"/>
      <c r="G21" s="241"/>
    </row>
    <row r="22" spans="1:7" x14ac:dyDescent="0.2">
      <c r="A22" s="235">
        <v>13</v>
      </c>
      <c r="B22" s="236" t="s">
        <v>927</v>
      </c>
      <c r="C22" s="240">
        <v>49721.990211559998</v>
      </c>
      <c r="D22" s="240">
        <v>47215.610493040003</v>
      </c>
      <c r="E22" s="240">
        <v>44586.883227230006</v>
      </c>
      <c r="F22" s="240">
        <v>42935.445775629996</v>
      </c>
      <c r="G22" s="240">
        <v>43908.606911639996</v>
      </c>
    </row>
    <row r="23" spans="1:7" x14ac:dyDescent="0.2">
      <c r="A23" s="235">
        <v>14</v>
      </c>
      <c r="B23" s="236" t="s">
        <v>689</v>
      </c>
      <c r="C23" s="242">
        <v>0.08</v>
      </c>
      <c r="D23" s="242">
        <v>8.5300000000000001E-2</v>
      </c>
      <c r="E23" s="242">
        <v>9.0300000000000005E-2</v>
      </c>
      <c r="F23" s="242">
        <v>8.5000000000000006E-2</v>
      </c>
      <c r="G23" s="242">
        <v>8.2299999999999998E-2</v>
      </c>
    </row>
    <row r="24" spans="1:7" x14ac:dyDescent="0.2">
      <c r="A24" s="233"/>
      <c r="B24" s="234" t="s">
        <v>690</v>
      </c>
      <c r="C24" s="241"/>
      <c r="D24" s="241"/>
      <c r="E24" s="241"/>
      <c r="F24" s="241"/>
      <c r="G24" s="241"/>
    </row>
    <row r="25" spans="1:7" x14ac:dyDescent="0.2">
      <c r="A25" s="235">
        <v>15</v>
      </c>
      <c r="B25" s="236" t="s">
        <v>691</v>
      </c>
      <c r="C25" s="240">
        <v>6060.2957333300001</v>
      </c>
      <c r="D25" s="240">
        <v>6206.8147829199997</v>
      </c>
      <c r="E25" s="240">
        <v>6085.7370039999996</v>
      </c>
      <c r="F25" s="240">
        <v>6423.9126100000003</v>
      </c>
      <c r="G25" s="240">
        <v>7399.8293783333338</v>
      </c>
    </row>
    <row r="26" spans="1:7" x14ac:dyDescent="0.2">
      <c r="A26" s="235">
        <v>16</v>
      </c>
      <c r="B26" s="236" t="s">
        <v>692</v>
      </c>
      <c r="C26" s="240">
        <v>2827.3812916900001</v>
      </c>
      <c r="D26" s="240">
        <v>2441.2490341399998</v>
      </c>
      <c r="E26" s="240">
        <v>2279.8746118000004</v>
      </c>
      <c r="F26" s="240">
        <v>1901.2766516199999</v>
      </c>
      <c r="G26" s="240">
        <v>1989.6930495652</v>
      </c>
    </row>
    <row r="27" spans="1:7" x14ac:dyDescent="0.2">
      <c r="A27" s="235">
        <v>17</v>
      </c>
      <c r="B27" s="236" t="s">
        <v>693</v>
      </c>
      <c r="C27" s="242">
        <v>2.1434000000000002</v>
      </c>
      <c r="D27" s="242">
        <v>2.5425</v>
      </c>
      <c r="E27" s="242">
        <v>2.6692999999999998</v>
      </c>
      <c r="F27" s="242">
        <v>3.3786999999999998</v>
      </c>
      <c r="G27" s="242">
        <v>3.7190808803148756</v>
      </c>
    </row>
    <row r="28" spans="1:7" x14ac:dyDescent="0.2">
      <c r="A28" s="233"/>
      <c r="B28" s="234" t="s">
        <v>694</v>
      </c>
      <c r="C28" s="241"/>
      <c r="D28" s="241"/>
      <c r="E28" s="241"/>
      <c r="F28" s="241"/>
      <c r="G28" s="241"/>
    </row>
    <row r="29" spans="1:7" x14ac:dyDescent="0.2">
      <c r="A29" s="235">
        <v>18</v>
      </c>
      <c r="B29" s="236" t="s">
        <v>695</v>
      </c>
      <c r="C29" s="240">
        <v>40840.431924415003</v>
      </c>
      <c r="D29" s="240">
        <v>39423.043036459996</v>
      </c>
      <c r="E29" s="240">
        <v>37413.157198695008</v>
      </c>
      <c r="F29" s="240">
        <v>35541.069072620005</v>
      </c>
      <c r="G29" s="240">
        <v>36131.710013999997</v>
      </c>
    </row>
    <row r="30" spans="1:7" x14ac:dyDescent="0.2">
      <c r="A30" s="235">
        <v>19</v>
      </c>
      <c r="B30" s="236" t="s">
        <v>696</v>
      </c>
      <c r="C30" s="240">
        <v>33720.173531762928</v>
      </c>
      <c r="D30" s="240">
        <v>32470.689236605678</v>
      </c>
      <c r="E30" s="240">
        <v>31069.423921037498</v>
      </c>
      <c r="F30" s="240">
        <v>30166.69911901834</v>
      </c>
      <c r="G30" s="240">
        <v>30928.961429999999</v>
      </c>
    </row>
    <row r="31" spans="1:7" x14ac:dyDescent="0.2">
      <c r="A31" s="235">
        <v>20</v>
      </c>
      <c r="B31" s="236" t="s">
        <v>697</v>
      </c>
      <c r="C31" s="242">
        <v>1.2111572286526076</v>
      </c>
      <c r="D31" s="242">
        <v>1.2141116792807902</v>
      </c>
      <c r="E31" s="242">
        <v>1.204179301611128</v>
      </c>
      <c r="F31" s="242">
        <v>1.1781557184098221</v>
      </c>
      <c r="G31" s="242">
        <v>1.1682160778587773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7"/>
  <sheetViews>
    <sheetView workbookViewId="0">
      <selection activeCell="K19" sqref="K19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17.6640625" style="12" customWidth="1"/>
    <col min="7" max="8" width="17.6640625" style="12" hidden="1" customWidth="1"/>
    <col min="9" max="9" width="17.6640625" style="12" customWidth="1"/>
    <col min="10" max="16384" width="12" style="12"/>
  </cols>
  <sheetData>
    <row r="1" spans="1:9" x14ac:dyDescent="0.15">
      <c r="A1" s="19" t="s">
        <v>155</v>
      </c>
      <c r="B1" s="19" t="s">
        <v>345</v>
      </c>
      <c r="I1" s="143">
        <v>44377</v>
      </c>
    </row>
    <row r="2" spans="1:9" x14ac:dyDescent="0.15">
      <c r="A2" s="19"/>
      <c r="F2" s="137" t="s">
        <v>338</v>
      </c>
    </row>
    <row r="3" spans="1:9" x14ac:dyDescent="0.15">
      <c r="A3" s="19"/>
    </row>
    <row r="4" spans="1:9" x14ac:dyDescent="0.15">
      <c r="A4" s="490" t="s">
        <v>132</v>
      </c>
      <c r="B4" s="490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90"/>
      <c r="B5" s="490"/>
      <c r="C5" s="492" t="s">
        <v>156</v>
      </c>
      <c r="D5" s="492"/>
      <c r="E5" s="492" t="s">
        <v>134</v>
      </c>
      <c r="F5" s="492" t="s">
        <v>135</v>
      </c>
      <c r="G5" s="493" t="s">
        <v>136</v>
      </c>
      <c r="H5" s="492" t="s">
        <v>137</v>
      </c>
      <c r="I5" s="440" t="s">
        <v>138</v>
      </c>
    </row>
    <row r="6" spans="1:9" x14ac:dyDescent="0.15">
      <c r="A6" s="490"/>
      <c r="B6" s="490"/>
      <c r="C6" s="492" t="s">
        <v>139</v>
      </c>
      <c r="D6" s="492" t="s">
        <v>140</v>
      </c>
      <c r="E6" s="492"/>
      <c r="F6" s="492"/>
      <c r="G6" s="493"/>
      <c r="H6" s="492"/>
      <c r="I6" s="488" t="s">
        <v>371</v>
      </c>
    </row>
    <row r="7" spans="1:9" x14ac:dyDescent="0.15">
      <c r="A7" s="490"/>
      <c r="B7" s="490"/>
      <c r="C7" s="492"/>
      <c r="D7" s="492"/>
      <c r="E7" s="492"/>
      <c r="F7" s="492"/>
      <c r="G7" s="493"/>
      <c r="H7" s="492"/>
      <c r="I7" s="495"/>
    </row>
    <row r="8" spans="1:9" x14ac:dyDescent="0.15">
      <c r="A8" s="63">
        <v>1</v>
      </c>
      <c r="B8" s="64" t="s">
        <v>157</v>
      </c>
      <c r="C8" s="36">
        <v>0</v>
      </c>
      <c r="D8" s="36">
        <v>99.108000000000004</v>
      </c>
      <c r="E8" s="36">
        <v>0</v>
      </c>
      <c r="F8" s="36">
        <v>9.2999999999999999E-2</v>
      </c>
      <c r="G8" s="36"/>
      <c r="H8" s="36"/>
      <c r="I8" s="36">
        <v>99.015000000000001</v>
      </c>
    </row>
    <row r="9" spans="1:9" x14ac:dyDescent="0.15">
      <c r="A9" s="63">
        <v>2</v>
      </c>
      <c r="B9" s="64" t="s">
        <v>158</v>
      </c>
      <c r="C9" s="36">
        <v>0</v>
      </c>
      <c r="D9" s="36">
        <v>0</v>
      </c>
      <c r="E9" s="36">
        <v>0</v>
      </c>
      <c r="F9" s="36">
        <v>1E-3</v>
      </c>
      <c r="G9" s="36"/>
      <c r="H9" s="36"/>
      <c r="I9" s="36">
        <v>-1E-3</v>
      </c>
    </row>
    <row r="10" spans="1:9" x14ac:dyDescent="0.15">
      <c r="A10" s="63">
        <v>3</v>
      </c>
      <c r="B10" s="64" t="s">
        <v>159</v>
      </c>
      <c r="C10" s="36">
        <v>0</v>
      </c>
      <c r="D10" s="36">
        <v>37.093000000000004</v>
      </c>
      <c r="E10" s="36">
        <v>8.0000000000000002E-3</v>
      </c>
      <c r="F10" s="36">
        <v>5.7000000000000002E-2</v>
      </c>
      <c r="G10" s="36"/>
      <c r="H10" s="36"/>
      <c r="I10" s="36">
        <v>37.027999999999999</v>
      </c>
    </row>
    <row r="11" spans="1:9" ht="10.5" customHeight="1" x14ac:dyDescent="0.15">
      <c r="A11" s="194">
        <v>4</v>
      </c>
      <c r="B11" s="64" t="s">
        <v>160</v>
      </c>
      <c r="C11" s="36">
        <v>0</v>
      </c>
      <c r="D11" s="36">
        <v>0</v>
      </c>
      <c r="E11" s="36">
        <v>0</v>
      </c>
      <c r="F11" s="36">
        <v>1.4E-2</v>
      </c>
      <c r="G11" s="36"/>
      <c r="H11" s="36"/>
      <c r="I11" s="36">
        <v>-1.4E-2</v>
      </c>
    </row>
    <row r="12" spans="1:9" ht="10.5" customHeight="1" x14ac:dyDescent="0.15">
      <c r="A12" s="63">
        <v>5</v>
      </c>
      <c r="B12" s="64" t="s">
        <v>161</v>
      </c>
      <c r="C12" s="36">
        <v>0</v>
      </c>
      <c r="D12" s="36">
        <v>3.3260000000000001</v>
      </c>
      <c r="E12" s="36">
        <v>0</v>
      </c>
      <c r="F12" s="36">
        <v>1E-3</v>
      </c>
      <c r="G12" s="36"/>
      <c r="H12" s="36"/>
      <c r="I12" s="36">
        <v>3.3250000000000002</v>
      </c>
    </row>
    <row r="13" spans="1:9" x14ac:dyDescent="0.15">
      <c r="A13" s="63">
        <v>6</v>
      </c>
      <c r="B13" s="64" t="s">
        <v>162</v>
      </c>
      <c r="C13" s="36">
        <v>0.58099999999999996</v>
      </c>
      <c r="D13" s="36">
        <v>576.928</v>
      </c>
      <c r="E13" s="36">
        <v>0.44600000000000001</v>
      </c>
      <c r="F13" s="36">
        <v>1.909</v>
      </c>
      <c r="G13" s="36"/>
      <c r="H13" s="36"/>
      <c r="I13" s="36">
        <v>575.154</v>
      </c>
    </row>
    <row r="14" spans="1:9" x14ac:dyDescent="0.15">
      <c r="A14" s="63">
        <v>7</v>
      </c>
      <c r="B14" s="64" t="s">
        <v>163</v>
      </c>
      <c r="C14" s="36">
        <v>0.14599999999999999</v>
      </c>
      <c r="D14" s="36">
        <v>94.888999999999996</v>
      </c>
      <c r="E14" s="36">
        <v>5.8000000000000003E-2</v>
      </c>
      <c r="F14" s="36">
        <v>0.28899999999999998</v>
      </c>
      <c r="G14" s="36"/>
      <c r="H14" s="36"/>
      <c r="I14" s="36">
        <v>94.687999999999988</v>
      </c>
    </row>
    <row r="15" spans="1:9" x14ac:dyDescent="0.15">
      <c r="A15" s="63">
        <v>8</v>
      </c>
      <c r="B15" s="64" t="s">
        <v>164</v>
      </c>
      <c r="C15" s="36">
        <v>0.22800000000000001</v>
      </c>
      <c r="D15" s="36">
        <v>21.492999999999999</v>
      </c>
      <c r="E15" s="36">
        <v>0.127</v>
      </c>
      <c r="F15" s="36">
        <v>1.2999999999999999E-2</v>
      </c>
      <c r="G15" s="36"/>
      <c r="H15" s="36"/>
      <c r="I15" s="36">
        <v>21.581</v>
      </c>
    </row>
    <row r="16" spans="1:9" x14ac:dyDescent="0.15">
      <c r="A16" s="194">
        <v>9</v>
      </c>
      <c r="B16" s="64" t="s">
        <v>165</v>
      </c>
      <c r="C16" s="36">
        <v>0</v>
      </c>
      <c r="D16" s="36">
        <v>34.250999999999998</v>
      </c>
      <c r="E16" s="36">
        <v>0</v>
      </c>
      <c r="F16" s="36">
        <v>4.9000000000000002E-2</v>
      </c>
      <c r="G16" s="36"/>
      <c r="H16" s="36"/>
      <c r="I16" s="36">
        <v>34.201999999999998</v>
      </c>
    </row>
    <row r="17" spans="1:10" x14ac:dyDescent="0.15">
      <c r="A17" s="63">
        <v>10</v>
      </c>
      <c r="B17" s="64" t="s">
        <v>166</v>
      </c>
      <c r="C17" s="36">
        <v>0</v>
      </c>
      <c r="D17" s="36">
        <v>8.1959999999999997</v>
      </c>
      <c r="E17" s="36">
        <v>0</v>
      </c>
      <c r="F17" s="36">
        <v>3.0000000000000001E-3</v>
      </c>
      <c r="G17" s="36"/>
      <c r="H17" s="36"/>
      <c r="I17" s="36">
        <v>8.1929999999999996</v>
      </c>
    </row>
    <row r="18" spans="1:10" x14ac:dyDescent="0.15">
      <c r="A18" s="63">
        <v>11</v>
      </c>
      <c r="B18" s="64" t="s">
        <v>167</v>
      </c>
      <c r="C18" s="36">
        <v>4.95</v>
      </c>
      <c r="D18" s="36">
        <v>2958.9360000000001</v>
      </c>
      <c r="E18" s="36">
        <v>8.9999999999999993E-3</v>
      </c>
      <c r="F18" s="36">
        <v>7.3819999999999997</v>
      </c>
      <c r="G18" s="36"/>
      <c r="H18" s="36"/>
      <c r="I18" s="36">
        <v>2956.4949999999999</v>
      </c>
    </row>
    <row r="19" spans="1:10" x14ac:dyDescent="0.15">
      <c r="A19" s="194">
        <v>12</v>
      </c>
      <c r="B19" s="64" t="s">
        <v>168</v>
      </c>
      <c r="C19" s="36">
        <v>9.1999999999999998E-2</v>
      </c>
      <c r="D19" s="36">
        <v>130.45099999999999</v>
      </c>
      <c r="E19" s="36">
        <v>4.3999999999999997E-2</v>
      </c>
      <c r="F19" s="36">
        <v>0.20699999999999999</v>
      </c>
      <c r="G19" s="36"/>
      <c r="H19" s="36"/>
      <c r="I19" s="36">
        <v>130.292</v>
      </c>
    </row>
    <row r="20" spans="1:10" x14ac:dyDescent="0.15">
      <c r="A20" s="194">
        <v>13</v>
      </c>
      <c r="B20" s="64" t="s">
        <v>169</v>
      </c>
      <c r="C20" s="36">
        <v>0.157</v>
      </c>
      <c r="D20" s="36">
        <v>57.674999999999997</v>
      </c>
      <c r="E20" s="36">
        <v>1.4E-2</v>
      </c>
      <c r="F20" s="36">
        <v>0.16600000000000001</v>
      </c>
      <c r="G20" s="36"/>
      <c r="H20" s="36"/>
      <c r="I20" s="36">
        <v>57.651999999999994</v>
      </c>
    </row>
    <row r="21" spans="1:10" ht="21" customHeight="1" x14ac:dyDescent="0.15">
      <c r="A21" s="194">
        <v>14</v>
      </c>
      <c r="B21" s="64" t="s">
        <v>170</v>
      </c>
      <c r="C21" s="36">
        <v>0</v>
      </c>
      <c r="D21" s="36">
        <v>0</v>
      </c>
      <c r="E21" s="36">
        <v>0</v>
      </c>
      <c r="F21" s="36">
        <v>0</v>
      </c>
      <c r="G21" s="36"/>
      <c r="H21" s="36"/>
      <c r="I21" s="36">
        <v>0</v>
      </c>
    </row>
    <row r="22" spans="1:10" x14ac:dyDescent="0.15">
      <c r="A22" s="63">
        <v>15</v>
      </c>
      <c r="B22" s="64" t="s">
        <v>171</v>
      </c>
      <c r="C22" s="36">
        <v>0</v>
      </c>
      <c r="D22" s="36">
        <v>19.021000000000001</v>
      </c>
      <c r="E22" s="36">
        <v>0</v>
      </c>
      <c r="F22" s="36">
        <v>5.0000000000000001E-3</v>
      </c>
      <c r="G22" s="36"/>
      <c r="H22" s="36"/>
      <c r="I22" s="36">
        <v>19.016000000000002</v>
      </c>
    </row>
    <row r="23" spans="1:10" x14ac:dyDescent="0.15">
      <c r="A23" s="194">
        <v>16</v>
      </c>
      <c r="B23" s="64" t="s">
        <v>172</v>
      </c>
      <c r="C23" s="36">
        <v>0</v>
      </c>
      <c r="D23" s="36">
        <v>97.799000000000007</v>
      </c>
      <c r="E23" s="36">
        <v>0</v>
      </c>
      <c r="F23" s="36">
        <v>5.7000000000000002E-2</v>
      </c>
      <c r="G23" s="36"/>
      <c r="H23" s="36"/>
      <c r="I23" s="36">
        <v>97.742000000000004</v>
      </c>
    </row>
    <row r="24" spans="1:10" ht="21" customHeight="1" x14ac:dyDescent="0.15">
      <c r="A24" s="194">
        <v>17</v>
      </c>
      <c r="B24" s="64" t="s">
        <v>173</v>
      </c>
      <c r="C24" s="36">
        <v>0</v>
      </c>
      <c r="D24" s="36">
        <v>82.56</v>
      </c>
      <c r="E24" s="36">
        <v>0</v>
      </c>
      <c r="F24" s="36">
        <v>7.0000000000000007E-2</v>
      </c>
      <c r="G24" s="36"/>
      <c r="H24" s="36"/>
      <c r="I24" s="36">
        <v>82.490000000000009</v>
      </c>
    </row>
    <row r="25" spans="1:10" x14ac:dyDescent="0.15">
      <c r="A25" s="1">
        <v>18</v>
      </c>
      <c r="B25" s="5" t="s">
        <v>174</v>
      </c>
      <c r="C25" s="36">
        <v>0.17100000000000001</v>
      </c>
      <c r="D25" s="36">
        <v>448.69</v>
      </c>
      <c r="E25" s="36">
        <v>0.223</v>
      </c>
      <c r="F25" s="36">
        <v>1.3779999999999999</v>
      </c>
      <c r="G25" s="36"/>
      <c r="H25" s="36"/>
      <c r="I25" s="36">
        <v>447.26</v>
      </c>
    </row>
    <row r="26" spans="1:10" x14ac:dyDescent="0.15">
      <c r="A26" s="8">
        <v>19</v>
      </c>
      <c r="B26" s="7" t="s">
        <v>175</v>
      </c>
      <c r="C26" s="36">
        <v>6.3250000000000002</v>
      </c>
      <c r="D26" s="36">
        <v>4670.4160000000011</v>
      </c>
      <c r="E26" s="36">
        <v>0.92900000000000005</v>
      </c>
      <c r="F26" s="36">
        <v>11.694000000000003</v>
      </c>
      <c r="G26" s="36"/>
      <c r="H26" s="36"/>
      <c r="I26" s="36">
        <v>4664.1180000000004</v>
      </c>
      <c r="J26" s="16"/>
    </row>
    <row r="27" spans="1:10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0"/>
  <sheetViews>
    <sheetView workbookViewId="0">
      <selection activeCell="F39" sqref="F39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343</v>
      </c>
      <c r="I1" s="143">
        <v>44377</v>
      </c>
    </row>
    <row r="2" spans="1:9" x14ac:dyDescent="0.15">
      <c r="A2" s="19"/>
      <c r="I2" s="137" t="s">
        <v>338</v>
      </c>
    </row>
    <row r="3" spans="1:9" x14ac:dyDescent="0.15">
      <c r="G3" s="31"/>
    </row>
    <row r="4" spans="1:9" x14ac:dyDescent="0.15">
      <c r="A4" s="499" t="s">
        <v>132</v>
      </c>
      <c r="B4" s="500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501"/>
      <c r="B5" s="502"/>
      <c r="C5" s="498" t="s">
        <v>156</v>
      </c>
      <c r="D5" s="498"/>
      <c r="E5" s="498" t="s">
        <v>134</v>
      </c>
      <c r="F5" s="498" t="s">
        <v>135</v>
      </c>
      <c r="G5" s="503" t="s">
        <v>136</v>
      </c>
      <c r="H5" s="498" t="s">
        <v>137</v>
      </c>
      <c r="I5" s="26" t="s">
        <v>138</v>
      </c>
    </row>
    <row r="6" spans="1:9" x14ac:dyDescent="0.15">
      <c r="A6" s="501"/>
      <c r="B6" s="502"/>
      <c r="C6" s="498" t="s">
        <v>139</v>
      </c>
      <c r="D6" s="498" t="s">
        <v>140</v>
      </c>
      <c r="E6" s="498"/>
      <c r="F6" s="498"/>
      <c r="G6" s="503"/>
      <c r="H6" s="498"/>
      <c r="I6" s="496" t="s">
        <v>372</v>
      </c>
    </row>
    <row r="7" spans="1:9" x14ac:dyDescent="0.15">
      <c r="A7" s="501"/>
      <c r="B7" s="502"/>
      <c r="C7" s="498"/>
      <c r="D7" s="498"/>
      <c r="E7" s="498"/>
      <c r="F7" s="498"/>
      <c r="G7" s="503"/>
      <c r="H7" s="498"/>
      <c r="I7" s="497"/>
    </row>
    <row r="8" spans="1:9" x14ac:dyDescent="0.15">
      <c r="A8" s="27">
        <v>1</v>
      </c>
      <c r="B8" s="30" t="s">
        <v>177</v>
      </c>
      <c r="C8" s="28">
        <v>252</v>
      </c>
      <c r="D8" s="28">
        <v>48759</v>
      </c>
      <c r="E8" s="28">
        <v>93</v>
      </c>
      <c r="F8" s="28">
        <v>35</v>
      </c>
      <c r="G8" s="32"/>
      <c r="H8" s="28"/>
      <c r="I8" s="28">
        <v>48883</v>
      </c>
    </row>
    <row r="9" spans="1:9" x14ac:dyDescent="0.15">
      <c r="A9" s="27">
        <v>2</v>
      </c>
      <c r="B9" s="30" t="s">
        <v>178</v>
      </c>
      <c r="C9" s="28"/>
      <c r="D9" s="28">
        <v>34</v>
      </c>
      <c r="E9" s="28"/>
      <c r="F9" s="28"/>
      <c r="G9" s="32"/>
      <c r="H9" s="28"/>
      <c r="I9" s="28">
        <v>34</v>
      </c>
    </row>
    <row r="10" spans="1:9" x14ac:dyDescent="0.15">
      <c r="A10" s="29">
        <v>11</v>
      </c>
      <c r="B10" s="29" t="s">
        <v>175</v>
      </c>
      <c r="C10" s="33">
        <v>252</v>
      </c>
      <c r="D10" s="33">
        <v>48793</v>
      </c>
      <c r="E10" s="33">
        <v>93</v>
      </c>
      <c r="F10" s="33">
        <v>35</v>
      </c>
      <c r="G10" s="33">
        <v>0</v>
      </c>
      <c r="H10" s="33">
        <v>0</v>
      </c>
      <c r="I10" s="33">
        <v>48917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"/>
  <sheetViews>
    <sheetView topLeftCell="B1" workbookViewId="0">
      <selection activeCell="J13" sqref="J13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43">
        <v>44377</v>
      </c>
    </row>
    <row r="2" spans="1:12" x14ac:dyDescent="0.15">
      <c r="L2" s="137" t="s">
        <v>338</v>
      </c>
    </row>
    <row r="3" spans="1:12" x14ac:dyDescent="0.15">
      <c r="A3" s="490" t="s">
        <v>132</v>
      </c>
      <c r="B3" s="490"/>
      <c r="C3" s="58" t="s">
        <v>0</v>
      </c>
      <c r="D3" s="58" t="s">
        <v>1</v>
      </c>
      <c r="E3" s="58" t="s">
        <v>2</v>
      </c>
      <c r="F3" s="58" t="s">
        <v>5</v>
      </c>
      <c r="G3" s="58" t="s">
        <v>6</v>
      </c>
      <c r="H3" s="58" t="s">
        <v>7</v>
      </c>
    </row>
    <row r="4" spans="1:12" x14ac:dyDescent="0.15">
      <c r="A4" s="490"/>
      <c r="B4" s="490"/>
      <c r="C4" s="492" t="s">
        <v>181</v>
      </c>
      <c r="D4" s="492"/>
      <c r="E4" s="492"/>
      <c r="F4" s="492"/>
      <c r="G4" s="492"/>
      <c r="H4" s="492"/>
    </row>
    <row r="5" spans="1:12" ht="21" x14ac:dyDescent="0.15">
      <c r="A5" s="490"/>
      <c r="B5" s="490"/>
      <c r="C5" s="144" t="s">
        <v>182</v>
      </c>
      <c r="D5" s="144" t="s">
        <v>183</v>
      </c>
      <c r="E5" s="144" t="s">
        <v>184</v>
      </c>
      <c r="F5" s="144" t="s">
        <v>185</v>
      </c>
      <c r="G5" s="144" t="s">
        <v>186</v>
      </c>
      <c r="H5" s="144" t="s">
        <v>187</v>
      </c>
    </row>
    <row r="6" spans="1:12" x14ac:dyDescent="0.15">
      <c r="A6" s="58">
        <v>1</v>
      </c>
      <c r="B6" s="60" t="s">
        <v>80</v>
      </c>
      <c r="C6" s="59">
        <v>451.58429197659683</v>
      </c>
      <c r="D6" s="59">
        <v>41.174420554618678</v>
      </c>
      <c r="E6" s="59">
        <v>3.5790863790631682</v>
      </c>
      <c r="F6" s="59">
        <v>40.479233892858794</v>
      </c>
      <c r="G6" s="59">
        <v>15.750864</v>
      </c>
      <c r="H6" s="59">
        <v>144.11674199999999</v>
      </c>
    </row>
    <row r="7" spans="1:12" x14ac:dyDescent="0.15">
      <c r="A7" s="58">
        <v>2</v>
      </c>
      <c r="B7" s="60" t="s">
        <v>129</v>
      </c>
      <c r="C7" s="59"/>
      <c r="D7" s="59"/>
      <c r="E7" s="59"/>
      <c r="F7" s="59"/>
      <c r="G7" s="59"/>
      <c r="H7" s="59"/>
    </row>
    <row r="8" spans="1:12" x14ac:dyDescent="0.15">
      <c r="A8" s="8">
        <v>3</v>
      </c>
      <c r="B8" s="7" t="s">
        <v>188</v>
      </c>
      <c r="C8" s="66">
        <v>451.58429197659683</v>
      </c>
      <c r="D8" s="66">
        <v>41.174420554618678</v>
      </c>
      <c r="E8" s="66">
        <v>3.5790863790631682</v>
      </c>
      <c r="F8" s="66">
        <v>40.479233892858794</v>
      </c>
      <c r="G8" s="66">
        <v>15.750864</v>
      </c>
      <c r="H8" s="66">
        <v>144.11674199999999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"/>
  <sheetViews>
    <sheetView workbookViewId="0">
      <selection activeCell="L19" sqref="L19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348</v>
      </c>
      <c r="O1" s="143">
        <v>44377</v>
      </c>
    </row>
    <row r="2" spans="1:16" x14ac:dyDescent="0.15">
      <c r="A2" s="19"/>
      <c r="K2" s="137" t="s">
        <v>338</v>
      </c>
    </row>
    <row r="4" spans="1:16" x14ac:dyDescent="0.15">
      <c r="A4" s="499" t="s">
        <v>132</v>
      </c>
      <c r="B4" s="500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501"/>
      <c r="B5" s="502"/>
      <c r="C5" s="498" t="s">
        <v>195</v>
      </c>
      <c r="D5" s="498"/>
      <c r="E5" s="498"/>
      <c r="F5" s="498"/>
      <c r="G5" s="498"/>
      <c r="H5" s="498"/>
      <c r="I5" s="498"/>
      <c r="J5" s="498" t="s">
        <v>196</v>
      </c>
      <c r="K5" s="498"/>
      <c r="L5" s="498"/>
      <c r="M5" s="498"/>
      <c r="N5" s="498" t="s">
        <v>197</v>
      </c>
      <c r="O5" s="498"/>
    </row>
    <row r="6" spans="1:16" x14ac:dyDescent="0.15">
      <c r="A6" s="501"/>
      <c r="B6" s="502"/>
      <c r="C6" s="504"/>
      <c r="D6" s="498" t="s">
        <v>302</v>
      </c>
      <c r="E6" s="498" t="s">
        <v>299</v>
      </c>
      <c r="F6" s="498" t="s">
        <v>198</v>
      </c>
      <c r="G6" s="498"/>
      <c r="H6" s="498"/>
      <c r="I6" s="498"/>
      <c r="J6" s="498" t="s">
        <v>140</v>
      </c>
      <c r="K6" s="498"/>
      <c r="L6" s="498" t="s">
        <v>199</v>
      </c>
      <c r="M6" s="498"/>
      <c r="N6" s="498" t="s">
        <v>200</v>
      </c>
      <c r="O6" s="498" t="s">
        <v>301</v>
      </c>
    </row>
    <row r="7" spans="1:16" s="16" customFormat="1" ht="31.5" x14ac:dyDescent="0.15">
      <c r="A7" s="501"/>
      <c r="B7" s="502"/>
      <c r="C7" s="504"/>
      <c r="D7" s="498"/>
      <c r="E7" s="498"/>
      <c r="F7" s="65"/>
      <c r="G7" s="65" t="s">
        <v>298</v>
      </c>
      <c r="H7" s="65" t="s">
        <v>300</v>
      </c>
      <c r="I7" s="65" t="s">
        <v>301</v>
      </c>
      <c r="J7" s="65"/>
      <c r="K7" s="65" t="s">
        <v>301</v>
      </c>
      <c r="L7" s="65"/>
      <c r="M7" s="65" t="s">
        <v>301</v>
      </c>
      <c r="N7" s="498"/>
      <c r="O7" s="498"/>
      <c r="P7" s="34"/>
    </row>
    <row r="8" spans="1:16" s="16" customFormat="1" x14ac:dyDescent="0.15">
      <c r="A8" s="26">
        <v>10</v>
      </c>
      <c r="B8" s="27" t="s">
        <v>201</v>
      </c>
      <c r="C8" s="28">
        <v>6869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40255</v>
      </c>
      <c r="D9" s="28">
        <v>38</v>
      </c>
      <c r="E9" s="28">
        <v>149</v>
      </c>
      <c r="F9" s="28">
        <v>250</v>
      </c>
      <c r="G9" s="28">
        <v>174</v>
      </c>
      <c r="H9" s="28">
        <v>32</v>
      </c>
      <c r="I9" s="28">
        <v>23</v>
      </c>
      <c r="J9" s="28">
        <v>34</v>
      </c>
      <c r="K9" s="28">
        <v>1</v>
      </c>
      <c r="L9" s="28">
        <v>93</v>
      </c>
      <c r="M9" s="28">
        <v>0</v>
      </c>
      <c r="N9" s="28">
        <v>133</v>
      </c>
      <c r="O9" s="28">
        <v>22</v>
      </c>
    </row>
    <row r="10" spans="1:16" x14ac:dyDescent="0.15">
      <c r="A10" s="26">
        <v>30</v>
      </c>
      <c r="B10" s="27" t="s">
        <v>203</v>
      </c>
      <c r="C10" s="28">
        <v>3975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5"/>
  <sheetViews>
    <sheetView workbookViewId="0">
      <selection activeCell="J28" sqref="J28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347</v>
      </c>
      <c r="F1" s="143">
        <v>44377</v>
      </c>
      <c r="J1" s="137" t="s">
        <v>338</v>
      </c>
    </row>
    <row r="3" spans="1:10" x14ac:dyDescent="0.15">
      <c r="A3" s="505" t="s">
        <v>132</v>
      </c>
      <c r="B3" s="506"/>
      <c r="C3" s="1" t="s">
        <v>0</v>
      </c>
      <c r="D3" s="1" t="s">
        <v>1</v>
      </c>
    </row>
    <row r="4" spans="1:10" ht="42" x14ac:dyDescent="0.15">
      <c r="A4" s="507"/>
      <c r="B4" s="508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66">
        <v>89</v>
      </c>
      <c r="D5" s="66">
        <v>35</v>
      </c>
    </row>
    <row r="6" spans="1:10" ht="21" x14ac:dyDescent="0.15">
      <c r="A6" s="1">
        <v>2</v>
      </c>
      <c r="B6" s="5" t="s">
        <v>664</v>
      </c>
      <c r="C6" s="59">
        <v>0</v>
      </c>
      <c r="D6" s="59">
        <v>4</v>
      </c>
    </row>
    <row r="7" spans="1:10" ht="21" x14ac:dyDescent="0.15">
      <c r="A7" s="1">
        <v>3</v>
      </c>
      <c r="B7" s="5" t="s">
        <v>667</v>
      </c>
      <c r="C7" s="59">
        <v>-2</v>
      </c>
      <c r="D7" s="59">
        <v>-2</v>
      </c>
    </row>
    <row r="8" spans="1:10" ht="21" x14ac:dyDescent="0.15">
      <c r="A8" s="1">
        <v>4</v>
      </c>
      <c r="B8" s="10" t="s">
        <v>665</v>
      </c>
      <c r="C8" s="59">
        <v>3</v>
      </c>
      <c r="D8" s="59">
        <v>-2</v>
      </c>
    </row>
    <row r="9" spans="1:10" ht="21" x14ac:dyDescent="0.15">
      <c r="A9" s="1">
        <v>5</v>
      </c>
      <c r="B9" s="5" t="s">
        <v>669</v>
      </c>
      <c r="C9" s="59">
        <v>2</v>
      </c>
      <c r="D9" s="59">
        <v>-1</v>
      </c>
    </row>
    <row r="10" spans="1:10" ht="21" x14ac:dyDescent="0.15">
      <c r="A10" s="1">
        <v>6</v>
      </c>
      <c r="B10" s="5" t="s">
        <v>666</v>
      </c>
      <c r="C10" s="59">
        <v>0</v>
      </c>
      <c r="D10" s="59">
        <v>0</v>
      </c>
    </row>
    <row r="11" spans="1:10" ht="23.25" customHeight="1" x14ac:dyDescent="0.15">
      <c r="A11" s="1">
        <v>7</v>
      </c>
      <c r="B11" s="10" t="s">
        <v>668</v>
      </c>
      <c r="C11" s="59">
        <v>0</v>
      </c>
      <c r="D11" s="59">
        <v>0</v>
      </c>
    </row>
    <row r="12" spans="1:10" x14ac:dyDescent="0.15">
      <c r="A12" s="1">
        <v>8</v>
      </c>
      <c r="B12" s="5" t="s">
        <v>208</v>
      </c>
      <c r="C12" s="59">
        <v>0</v>
      </c>
      <c r="D12" s="59">
        <v>0</v>
      </c>
    </row>
    <row r="13" spans="1:10" x14ac:dyDescent="0.15">
      <c r="A13" s="1">
        <v>9</v>
      </c>
      <c r="B13" s="9" t="s">
        <v>209</v>
      </c>
      <c r="C13" s="66">
        <v>92</v>
      </c>
      <c r="D13" s="66">
        <v>34</v>
      </c>
    </row>
    <row r="14" spans="1:10" ht="21" x14ac:dyDescent="0.15">
      <c r="A14" s="1">
        <v>10</v>
      </c>
      <c r="B14" s="10" t="s">
        <v>210</v>
      </c>
      <c r="C14" s="5">
        <v>-2</v>
      </c>
      <c r="D14" s="5">
        <v>0</v>
      </c>
    </row>
    <row r="15" spans="1:10" x14ac:dyDescent="0.15">
      <c r="A15" s="1">
        <v>11</v>
      </c>
      <c r="B15" s="10" t="s">
        <v>211</v>
      </c>
      <c r="C15" s="5">
        <v>0</v>
      </c>
      <c r="D15" s="5">
        <v>0</v>
      </c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D15" sqref="D15:D16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354</v>
      </c>
      <c r="D1" s="143">
        <v>44377</v>
      </c>
      <c r="H1" s="137" t="s">
        <v>338</v>
      </c>
    </row>
    <row r="3" spans="1:8" x14ac:dyDescent="0.15">
      <c r="A3" s="505" t="s">
        <v>132</v>
      </c>
      <c r="B3" s="506"/>
      <c r="C3" s="1" t="s">
        <v>0</v>
      </c>
    </row>
    <row r="4" spans="1:8" ht="42" x14ac:dyDescent="0.15">
      <c r="A4" s="507"/>
      <c r="B4" s="508"/>
      <c r="C4" s="1" t="s">
        <v>213</v>
      </c>
    </row>
    <row r="5" spans="1:8" x14ac:dyDescent="0.15">
      <c r="A5" s="1">
        <v>1</v>
      </c>
      <c r="B5" s="9" t="s">
        <v>207</v>
      </c>
      <c r="C5" s="66">
        <v>201.37700000000001</v>
      </c>
    </row>
    <row r="6" spans="1:8" ht="21" x14ac:dyDescent="0.15">
      <c r="A6" s="1">
        <v>2</v>
      </c>
      <c r="B6" s="5" t="s">
        <v>214</v>
      </c>
      <c r="C6" s="21">
        <v>95.370999999999995</v>
      </c>
    </row>
    <row r="7" spans="1:8" x14ac:dyDescent="0.15">
      <c r="A7" s="1">
        <v>3</v>
      </c>
      <c r="B7" s="5" t="s">
        <v>215</v>
      </c>
      <c r="C7" s="21">
        <v>-43.942</v>
      </c>
    </row>
    <row r="8" spans="1:8" x14ac:dyDescent="0.15">
      <c r="A8" s="1">
        <v>4</v>
      </c>
      <c r="B8" s="5" t="s">
        <v>216</v>
      </c>
      <c r="C8" s="21">
        <v>-0.97199999999999998</v>
      </c>
    </row>
    <row r="9" spans="1:8" x14ac:dyDescent="0.15">
      <c r="A9" s="1">
        <v>5</v>
      </c>
      <c r="B9" s="5" t="s">
        <v>217</v>
      </c>
      <c r="C9" s="21">
        <v>0.36299999999999999</v>
      </c>
    </row>
    <row r="10" spans="1:8" x14ac:dyDescent="0.15">
      <c r="A10" s="1">
        <v>6</v>
      </c>
      <c r="B10" s="9" t="s">
        <v>209</v>
      </c>
      <c r="C10" s="142">
        <v>252.19699999999997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workbookViewId="0">
      <selection activeCell="E6" sqref="E6"/>
    </sheetView>
  </sheetViews>
  <sheetFormatPr baseColWidth="10" defaultColWidth="12" defaultRowHeight="12" x14ac:dyDescent="0.2"/>
  <cols>
    <col min="1" max="1" width="6.83203125" style="270" bestFit="1" customWidth="1"/>
    <col min="2" max="2" width="44.33203125" style="270" bestFit="1" customWidth="1"/>
    <col min="3" max="4" width="16.1640625" style="270" customWidth="1"/>
    <col min="5" max="16384" width="12" style="270"/>
  </cols>
  <sheetData>
    <row r="1" spans="1:8" x14ac:dyDescent="0.2">
      <c r="A1" s="274" t="s">
        <v>762</v>
      </c>
      <c r="B1" s="274" t="s">
        <v>764</v>
      </c>
      <c r="H1" s="137" t="s">
        <v>338</v>
      </c>
    </row>
    <row r="2" spans="1:8" x14ac:dyDescent="0.2">
      <c r="A2" s="274"/>
      <c r="B2" s="274"/>
    </row>
    <row r="3" spans="1:8" x14ac:dyDescent="0.2">
      <c r="A3" s="274"/>
      <c r="B3" s="274"/>
      <c r="C3" s="381">
        <v>44377</v>
      </c>
      <c r="D3" s="382">
        <f>YEAR(C3)</f>
        <v>2021</v>
      </c>
    </row>
    <row r="4" spans="1:8" x14ac:dyDescent="0.2">
      <c r="C4" s="309" t="s">
        <v>0</v>
      </c>
      <c r="D4" s="309" t="s">
        <v>1</v>
      </c>
    </row>
    <row r="5" spans="1:8" ht="24" x14ac:dyDescent="0.2">
      <c r="A5" s="267"/>
      <c r="B5" s="267"/>
      <c r="C5" s="303" t="s">
        <v>3</v>
      </c>
      <c r="D5" s="304" t="s">
        <v>761</v>
      </c>
    </row>
    <row r="6" spans="1:8" x14ac:dyDescent="0.2">
      <c r="A6" s="309">
        <v>1</v>
      </c>
      <c r="B6" s="306" t="s">
        <v>69</v>
      </c>
      <c r="C6" s="280">
        <v>393.54477046</v>
      </c>
      <c r="D6" s="280">
        <v>539.953642758</v>
      </c>
    </row>
    <row r="7" spans="1:8" x14ac:dyDescent="0.2">
      <c r="A7" s="301">
        <v>2</v>
      </c>
      <c r="B7" s="307" t="s">
        <v>95</v>
      </c>
      <c r="C7" s="280">
        <v>408.43157126</v>
      </c>
      <c r="D7" s="280">
        <v>773.42819975399993</v>
      </c>
    </row>
    <row r="8" spans="1:8" x14ac:dyDescent="0.2">
      <c r="A8" s="301">
        <v>3</v>
      </c>
      <c r="B8" s="307" t="s">
        <v>96</v>
      </c>
      <c r="C8" s="280">
        <v>580.22856385</v>
      </c>
      <c r="D8" s="280">
        <v>625.83326438199992</v>
      </c>
    </row>
    <row r="9" spans="1:8" x14ac:dyDescent="0.2">
      <c r="A9" s="301">
        <v>4</v>
      </c>
      <c r="B9" s="307" t="s">
        <v>70</v>
      </c>
      <c r="C9" s="280">
        <v>637.81195691999994</v>
      </c>
      <c r="D9" s="280">
        <v>609.35641588400006</v>
      </c>
    </row>
    <row r="10" spans="1:8" x14ac:dyDescent="0.2">
      <c r="A10" s="301">
        <v>6</v>
      </c>
      <c r="B10" s="307" t="s">
        <v>68</v>
      </c>
      <c r="C10" s="280">
        <v>102.60690698000001</v>
      </c>
      <c r="D10" s="280">
        <v>112.52690105399999</v>
      </c>
    </row>
    <row r="11" spans="1:8" x14ac:dyDescent="0.2">
      <c r="A11" s="301">
        <v>7</v>
      </c>
      <c r="B11" s="307" t="s">
        <v>67</v>
      </c>
      <c r="C11" s="280">
        <v>406.39189736999998</v>
      </c>
      <c r="D11" s="280">
        <v>557.43135602999996</v>
      </c>
    </row>
    <row r="12" spans="1:8" x14ac:dyDescent="0.2">
      <c r="A12" s="301">
        <v>8</v>
      </c>
      <c r="B12" s="307" t="s">
        <v>66</v>
      </c>
      <c r="C12" s="280">
        <v>4139.7816874</v>
      </c>
      <c r="D12" s="280">
        <v>3066.8801178099998</v>
      </c>
    </row>
    <row r="13" spans="1:8" x14ac:dyDescent="0.2">
      <c r="A13" s="301">
        <v>9</v>
      </c>
      <c r="B13" s="307" t="s">
        <v>98</v>
      </c>
      <c r="C13" s="280">
        <v>39186.379154790004</v>
      </c>
      <c r="D13" s="280">
        <v>34341.931481218009</v>
      </c>
    </row>
    <row r="14" spans="1:8" x14ac:dyDescent="0.2">
      <c r="A14" s="301">
        <v>10</v>
      </c>
      <c r="B14" s="307" t="s">
        <v>64</v>
      </c>
      <c r="C14" s="280">
        <v>158.95238279</v>
      </c>
      <c r="D14" s="280">
        <v>156.27049610399999</v>
      </c>
    </row>
    <row r="15" spans="1:8" x14ac:dyDescent="0.2">
      <c r="A15" s="301">
        <v>11</v>
      </c>
      <c r="B15" s="307" t="s">
        <v>924</v>
      </c>
      <c r="C15" s="280">
        <v>440.12349805999997</v>
      </c>
      <c r="D15" s="280">
        <v>445.91196986</v>
      </c>
    </row>
    <row r="16" spans="1:8" x14ac:dyDescent="0.2">
      <c r="A16" s="301">
        <v>12</v>
      </c>
      <c r="B16" s="307" t="s">
        <v>97</v>
      </c>
      <c r="C16" s="280">
        <v>5129.8810720399997</v>
      </c>
      <c r="D16" s="280">
        <v>5557.0895164979993</v>
      </c>
    </row>
    <row r="17" spans="1:4" x14ac:dyDescent="0.2">
      <c r="A17" s="301">
        <v>15</v>
      </c>
      <c r="B17" s="307" t="s">
        <v>65</v>
      </c>
      <c r="C17" s="280">
        <v>462.72425533999996</v>
      </c>
      <c r="D17" s="280">
        <v>470.20868953799999</v>
      </c>
    </row>
    <row r="18" spans="1:4" x14ac:dyDescent="0.2">
      <c r="A18" s="301">
        <v>16</v>
      </c>
      <c r="B18" s="307" t="s">
        <v>63</v>
      </c>
      <c r="C18" s="280">
        <v>236.97136614000001</v>
      </c>
      <c r="D18" s="280">
        <v>259.44297517000001</v>
      </c>
    </row>
    <row r="19" spans="1:4" x14ac:dyDescent="0.2">
      <c r="A19" s="310">
        <v>17</v>
      </c>
      <c r="B19" s="308" t="s">
        <v>55</v>
      </c>
      <c r="C19" s="305">
        <v>52283.829083399993</v>
      </c>
      <c r="D19" s="305">
        <v>47516.265026060006</v>
      </c>
    </row>
    <row r="21" spans="1:4" x14ac:dyDescent="0.2">
      <c r="B21" s="270" t="s">
        <v>765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V29"/>
  <sheetViews>
    <sheetView workbookViewId="0">
      <selection activeCell="C4" sqref="C4"/>
    </sheetView>
  </sheetViews>
  <sheetFormatPr baseColWidth="10" defaultRowHeight="12" x14ac:dyDescent="0.2"/>
  <cols>
    <col min="1" max="1" width="7.1640625" style="238" bestFit="1" customWidth="1"/>
    <col min="2" max="2" width="51" customWidth="1"/>
    <col min="3" max="22" width="7.5" customWidth="1"/>
  </cols>
  <sheetData>
    <row r="1" spans="1:22" x14ac:dyDescent="0.2">
      <c r="A1" s="374" t="s">
        <v>925</v>
      </c>
      <c r="B1" s="274" t="s">
        <v>836</v>
      </c>
      <c r="U1" s="137" t="s">
        <v>338</v>
      </c>
    </row>
    <row r="2" spans="1:22" x14ac:dyDescent="0.2">
      <c r="A2" s="374"/>
      <c r="B2" s="274"/>
      <c r="U2" s="137"/>
    </row>
    <row r="3" spans="1:22" x14ac:dyDescent="0.2">
      <c r="B3" s="274"/>
      <c r="C3" s="509">
        <v>44196</v>
      </c>
      <c r="D3" s="509"/>
    </row>
    <row r="4" spans="1:22" x14ac:dyDescent="0.2">
      <c r="B4" s="274"/>
      <c r="C4" s="384" t="s">
        <v>0</v>
      </c>
      <c r="D4" s="384" t="s">
        <v>1</v>
      </c>
      <c r="E4" s="385" t="s">
        <v>2</v>
      </c>
      <c r="F4" s="385" t="s">
        <v>5</v>
      </c>
      <c r="G4" s="385" t="s">
        <v>6</v>
      </c>
      <c r="H4" s="385" t="s">
        <v>7</v>
      </c>
      <c r="I4" s="385" t="s">
        <v>8</v>
      </c>
      <c r="J4" s="385" t="s">
        <v>189</v>
      </c>
      <c r="K4" s="385" t="s">
        <v>190</v>
      </c>
      <c r="L4" s="385" t="s">
        <v>191</v>
      </c>
      <c r="M4" s="385" t="s">
        <v>193</v>
      </c>
      <c r="N4" s="385" t="s">
        <v>194</v>
      </c>
      <c r="O4" s="385" t="s">
        <v>272</v>
      </c>
      <c r="P4" s="385" t="s">
        <v>273</v>
      </c>
      <c r="Q4" s="385" t="s">
        <v>274</v>
      </c>
      <c r="R4" s="385" t="s">
        <v>275</v>
      </c>
      <c r="S4" s="385" t="s">
        <v>841</v>
      </c>
      <c r="T4" s="385" t="s">
        <v>842</v>
      </c>
      <c r="U4" s="385" t="s">
        <v>766</v>
      </c>
      <c r="V4" s="385" t="s">
        <v>843</v>
      </c>
    </row>
    <row r="5" spans="1:22" ht="200.25" x14ac:dyDescent="0.2">
      <c r="A5" s="375"/>
      <c r="B5" s="365"/>
      <c r="C5" s="366" t="s">
        <v>157</v>
      </c>
      <c r="D5" s="366" t="s">
        <v>158</v>
      </c>
      <c r="E5" s="366" t="s">
        <v>159</v>
      </c>
      <c r="F5" s="366" t="s">
        <v>160</v>
      </c>
      <c r="G5" s="366" t="s">
        <v>161</v>
      </c>
      <c r="H5" s="366" t="s">
        <v>162</v>
      </c>
      <c r="I5" s="366" t="s">
        <v>163</v>
      </c>
      <c r="J5" s="366" t="s">
        <v>164</v>
      </c>
      <c r="K5" s="366" t="s">
        <v>165</v>
      </c>
      <c r="L5" s="366" t="s">
        <v>166</v>
      </c>
      <c r="M5" s="366" t="s">
        <v>167</v>
      </c>
      <c r="N5" s="366" t="s">
        <v>168</v>
      </c>
      <c r="O5" s="366" t="s">
        <v>169</v>
      </c>
      <c r="P5" s="366" t="s">
        <v>170</v>
      </c>
      <c r="Q5" s="366" t="s">
        <v>171</v>
      </c>
      <c r="R5" s="366" t="s">
        <v>172</v>
      </c>
      <c r="S5" s="366" t="s">
        <v>173</v>
      </c>
      <c r="T5" s="366" t="s">
        <v>174</v>
      </c>
      <c r="U5" s="366" t="s">
        <v>837</v>
      </c>
      <c r="V5" s="366" t="s">
        <v>188</v>
      </c>
    </row>
    <row r="6" spans="1:22" x14ac:dyDescent="0.2">
      <c r="A6" s="376">
        <v>1</v>
      </c>
      <c r="B6" s="367" t="s">
        <v>69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</row>
    <row r="7" spans="1:22" x14ac:dyDescent="0.2">
      <c r="A7" s="376">
        <v>2</v>
      </c>
      <c r="B7" s="367" t="s">
        <v>68</v>
      </c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</row>
    <row r="8" spans="1:22" x14ac:dyDescent="0.2">
      <c r="A8" s="376">
        <v>3</v>
      </c>
      <c r="B8" s="367" t="s">
        <v>67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</row>
    <row r="9" spans="1:22" x14ac:dyDescent="0.2">
      <c r="A9" s="376">
        <v>4</v>
      </c>
      <c r="B9" s="367" t="s">
        <v>223</v>
      </c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</row>
    <row r="10" spans="1:22" x14ac:dyDescent="0.2">
      <c r="A10" s="376">
        <v>5</v>
      </c>
      <c r="B10" s="367" t="s">
        <v>414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</row>
    <row r="11" spans="1:22" x14ac:dyDescent="0.2">
      <c r="A11" s="376">
        <v>6</v>
      </c>
      <c r="B11" s="368" t="s">
        <v>838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</row>
    <row r="12" spans="1:22" x14ac:dyDescent="0.2">
      <c r="A12" s="362">
        <v>7</v>
      </c>
      <c r="B12" s="370" t="s">
        <v>69</v>
      </c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>
        <v>542</v>
      </c>
      <c r="Q12" s="369"/>
      <c r="R12" s="369"/>
      <c r="S12" s="369"/>
      <c r="T12" s="369"/>
      <c r="U12" s="369"/>
      <c r="V12" s="369">
        <v>542</v>
      </c>
    </row>
    <row r="13" spans="1:22" x14ac:dyDescent="0.2">
      <c r="A13" s="362">
        <v>8</v>
      </c>
      <c r="B13" s="370" t="s">
        <v>141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>
        <v>627</v>
      </c>
      <c r="Q13" s="369"/>
      <c r="R13" s="369"/>
      <c r="S13" s="369"/>
      <c r="T13" s="369"/>
      <c r="U13" s="369"/>
      <c r="V13" s="369">
        <v>627</v>
      </c>
    </row>
    <row r="14" spans="1:22" x14ac:dyDescent="0.2">
      <c r="A14" s="362">
        <v>9</v>
      </c>
      <c r="B14" s="370" t="s">
        <v>142</v>
      </c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>
        <v>630</v>
      </c>
      <c r="P14" s="369"/>
      <c r="Q14" s="369"/>
      <c r="R14" s="369"/>
      <c r="S14" s="369"/>
      <c r="T14" s="369"/>
      <c r="U14" s="369"/>
      <c r="V14" s="369">
        <v>630</v>
      </c>
    </row>
    <row r="15" spans="1:22" x14ac:dyDescent="0.2">
      <c r="A15" s="362">
        <v>10</v>
      </c>
      <c r="B15" s="370" t="s">
        <v>70</v>
      </c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>
        <v>561</v>
      </c>
      <c r="P15" s="369"/>
      <c r="Q15" s="369"/>
      <c r="R15" s="369"/>
      <c r="S15" s="369"/>
      <c r="T15" s="369"/>
      <c r="U15" s="369"/>
      <c r="V15" s="369">
        <v>561</v>
      </c>
    </row>
    <row r="16" spans="1:22" x14ac:dyDescent="0.2">
      <c r="A16" s="362">
        <v>11</v>
      </c>
      <c r="B16" s="370" t="s">
        <v>143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>
        <v>0</v>
      </c>
    </row>
    <row r="17" spans="1:22" x14ac:dyDescent="0.2">
      <c r="A17" s="362">
        <v>12</v>
      </c>
      <c r="B17" s="370" t="s">
        <v>68</v>
      </c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>
        <v>209</v>
      </c>
      <c r="P17" s="369"/>
      <c r="Q17" s="369"/>
      <c r="R17" s="369"/>
      <c r="S17" s="369"/>
      <c r="T17" s="369"/>
      <c r="U17" s="369"/>
      <c r="V17" s="369">
        <v>209</v>
      </c>
    </row>
    <row r="18" spans="1:22" x14ac:dyDescent="0.2">
      <c r="A18" s="362">
        <v>13</v>
      </c>
      <c r="B18" s="370" t="s">
        <v>67</v>
      </c>
      <c r="C18" s="369">
        <v>4</v>
      </c>
      <c r="D18" s="369"/>
      <c r="E18" s="369">
        <v>21</v>
      </c>
      <c r="F18" s="369">
        <v>23</v>
      </c>
      <c r="G18" s="369"/>
      <c r="H18" s="369">
        <v>124</v>
      </c>
      <c r="I18" s="369">
        <v>16</v>
      </c>
      <c r="J18" s="369">
        <v>1</v>
      </c>
      <c r="K18" s="369">
        <v>1</v>
      </c>
      <c r="L18" s="369"/>
      <c r="M18" s="369">
        <v>26</v>
      </c>
      <c r="N18" s="369">
        <v>23</v>
      </c>
      <c r="O18" s="369">
        <v>25</v>
      </c>
      <c r="P18" s="369"/>
      <c r="Q18" s="369"/>
      <c r="R18" s="369">
        <v>2</v>
      </c>
      <c r="S18" s="369">
        <v>4</v>
      </c>
      <c r="T18" s="369">
        <v>372</v>
      </c>
      <c r="U18" s="369"/>
      <c r="V18" s="369">
        <v>642</v>
      </c>
    </row>
    <row r="19" spans="1:22" x14ac:dyDescent="0.2">
      <c r="A19" s="362">
        <v>14</v>
      </c>
      <c r="B19" s="370" t="s">
        <v>66</v>
      </c>
      <c r="C19" s="369">
        <v>5</v>
      </c>
      <c r="D19" s="369"/>
      <c r="E19" s="369">
        <v>4</v>
      </c>
      <c r="F19" s="369"/>
      <c r="G19" s="369"/>
      <c r="H19" s="369">
        <v>16</v>
      </c>
      <c r="I19" s="369">
        <v>15</v>
      </c>
      <c r="J19" s="369">
        <v>6</v>
      </c>
      <c r="K19" s="369">
        <v>2</v>
      </c>
      <c r="L19" s="369">
        <v>1</v>
      </c>
      <c r="M19" s="369">
        <v>10</v>
      </c>
      <c r="N19" s="369">
        <v>6</v>
      </c>
      <c r="O19" s="369">
        <v>2</v>
      </c>
      <c r="P19" s="369"/>
      <c r="Q19" s="369">
        <v>1</v>
      </c>
      <c r="R19" s="369">
        <v>1</v>
      </c>
      <c r="S19" s="369">
        <v>1</v>
      </c>
      <c r="T19" s="369">
        <v>7</v>
      </c>
      <c r="U19" s="369">
        <v>2262</v>
      </c>
      <c r="V19" s="369">
        <v>2339</v>
      </c>
    </row>
    <row r="20" spans="1:22" x14ac:dyDescent="0.2">
      <c r="A20" s="362">
        <v>15</v>
      </c>
      <c r="B20" s="370" t="s">
        <v>98</v>
      </c>
      <c r="C20" s="369">
        <v>107</v>
      </c>
      <c r="D20" s="369">
        <v>2</v>
      </c>
      <c r="E20" s="369">
        <v>28</v>
      </c>
      <c r="F20" s="369"/>
      <c r="G20" s="369">
        <v>3</v>
      </c>
      <c r="H20" s="369">
        <v>239</v>
      </c>
      <c r="I20" s="369">
        <v>89</v>
      </c>
      <c r="J20" s="369">
        <v>24</v>
      </c>
      <c r="K20" s="369">
        <v>7</v>
      </c>
      <c r="L20" s="369">
        <v>13</v>
      </c>
      <c r="M20" s="369">
        <v>3096</v>
      </c>
      <c r="N20" s="369">
        <v>178</v>
      </c>
      <c r="O20" s="369">
        <v>52</v>
      </c>
      <c r="P20" s="369"/>
      <c r="Q20" s="369">
        <v>25</v>
      </c>
      <c r="R20" s="369">
        <v>163</v>
      </c>
      <c r="S20" s="369">
        <v>83</v>
      </c>
      <c r="T20" s="369">
        <v>128</v>
      </c>
      <c r="U20" s="369">
        <v>30530</v>
      </c>
      <c r="V20" s="369">
        <v>34767</v>
      </c>
    </row>
    <row r="21" spans="1:22" x14ac:dyDescent="0.2">
      <c r="A21" s="362">
        <v>16</v>
      </c>
      <c r="B21" s="370" t="s">
        <v>64</v>
      </c>
      <c r="C21" s="369">
        <v>3</v>
      </c>
      <c r="D21" s="369"/>
      <c r="E21" s="369"/>
      <c r="F21" s="369"/>
      <c r="G21" s="369"/>
      <c r="H21" s="369"/>
      <c r="I21" s="369"/>
      <c r="J21" s="369">
        <v>2</v>
      </c>
      <c r="K21" s="369"/>
      <c r="L21" s="369"/>
      <c r="M21" s="369">
        <v>12</v>
      </c>
      <c r="N21" s="369"/>
      <c r="O21" s="369"/>
      <c r="P21" s="369"/>
      <c r="Q21" s="369"/>
      <c r="R21" s="369"/>
      <c r="S21" s="369"/>
      <c r="T21" s="369"/>
      <c r="U21" s="369">
        <v>148</v>
      </c>
      <c r="V21" s="369">
        <v>165</v>
      </c>
    </row>
    <row r="22" spans="1:22" x14ac:dyDescent="0.2">
      <c r="A22" s="362">
        <v>17</v>
      </c>
      <c r="B22" s="370" t="s">
        <v>145</v>
      </c>
      <c r="C22" s="369"/>
      <c r="D22" s="369"/>
      <c r="E22" s="369"/>
      <c r="F22" s="369"/>
      <c r="G22" s="369"/>
      <c r="H22" s="369">
        <v>312</v>
      </c>
      <c r="I22" s="369">
        <v>15</v>
      </c>
      <c r="J22" s="369"/>
      <c r="K22" s="369"/>
      <c r="L22" s="369"/>
      <c r="M22" s="369">
        <v>150</v>
      </c>
      <c r="N22" s="369">
        <v>32</v>
      </c>
      <c r="O22" s="369"/>
      <c r="P22" s="369"/>
      <c r="Q22" s="369"/>
      <c r="R22" s="369">
        <v>5</v>
      </c>
      <c r="S22" s="369"/>
      <c r="T22" s="369"/>
      <c r="U22" s="369">
        <v>10</v>
      </c>
      <c r="V22" s="369">
        <v>524</v>
      </c>
    </row>
    <row r="23" spans="1:22" x14ac:dyDescent="0.2">
      <c r="A23" s="362">
        <v>18</v>
      </c>
      <c r="B23" s="370" t="s">
        <v>146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>
        <v>4765</v>
      </c>
      <c r="P23" s="369"/>
      <c r="Q23" s="369"/>
      <c r="R23" s="369"/>
      <c r="S23" s="369"/>
      <c r="T23" s="369"/>
      <c r="U23" s="369"/>
      <c r="V23" s="369">
        <v>4765</v>
      </c>
    </row>
    <row r="24" spans="1:22" ht="21" x14ac:dyDescent="0.2">
      <c r="A24" s="362">
        <v>19</v>
      </c>
      <c r="B24" s="370" t="s">
        <v>147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>
        <v>0</v>
      </c>
    </row>
    <row r="25" spans="1:22" x14ac:dyDescent="0.2">
      <c r="A25" s="362">
        <v>20</v>
      </c>
      <c r="B25" s="370" t="s">
        <v>148</v>
      </c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>
        <v>0</v>
      </c>
    </row>
    <row r="26" spans="1:22" x14ac:dyDescent="0.2">
      <c r="A26" s="362">
        <v>21</v>
      </c>
      <c r="B26" s="370" t="s">
        <v>149</v>
      </c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>
        <v>1</v>
      </c>
      <c r="N26" s="369"/>
      <c r="O26" s="369">
        <v>511</v>
      </c>
      <c r="P26" s="369"/>
      <c r="Q26" s="369"/>
      <c r="R26" s="369"/>
      <c r="S26" s="369"/>
      <c r="T26" s="369"/>
      <c r="U26" s="369"/>
      <c r="V26" s="369">
        <v>512</v>
      </c>
    </row>
    <row r="27" spans="1:22" x14ac:dyDescent="0.2">
      <c r="A27" s="362">
        <v>22</v>
      </c>
      <c r="B27" s="370" t="s">
        <v>63</v>
      </c>
      <c r="C27" s="369"/>
      <c r="D27" s="369"/>
      <c r="E27" s="369">
        <v>1</v>
      </c>
      <c r="F27" s="369"/>
      <c r="G27" s="369"/>
      <c r="H27" s="369">
        <v>9</v>
      </c>
      <c r="I27" s="369">
        <v>3</v>
      </c>
      <c r="J27" s="369">
        <v>3</v>
      </c>
      <c r="K27" s="369"/>
      <c r="L27" s="369"/>
      <c r="M27" s="369">
        <v>2</v>
      </c>
      <c r="N27" s="369"/>
      <c r="O27" s="369">
        <v>2</v>
      </c>
      <c r="P27" s="369"/>
      <c r="Q27" s="369"/>
      <c r="R27" s="369"/>
      <c r="S27" s="369"/>
      <c r="T27" s="369"/>
      <c r="U27" s="369">
        <v>274</v>
      </c>
      <c r="V27" s="369">
        <v>294</v>
      </c>
    </row>
    <row r="28" spans="1:22" ht="15" x14ac:dyDescent="0.25">
      <c r="A28" s="362">
        <v>23</v>
      </c>
      <c r="B28" s="371" t="s">
        <v>150</v>
      </c>
      <c r="C28" s="372">
        <v>119</v>
      </c>
      <c r="D28" s="372">
        <v>2</v>
      </c>
      <c r="E28" s="372">
        <v>54</v>
      </c>
      <c r="F28" s="372">
        <v>23</v>
      </c>
      <c r="G28" s="372">
        <v>3</v>
      </c>
      <c r="H28" s="372">
        <v>700</v>
      </c>
      <c r="I28" s="372">
        <v>138</v>
      </c>
      <c r="J28" s="372">
        <v>36</v>
      </c>
      <c r="K28" s="372">
        <v>10</v>
      </c>
      <c r="L28" s="372">
        <v>14</v>
      </c>
      <c r="M28" s="372">
        <v>3297</v>
      </c>
      <c r="N28" s="372">
        <v>239</v>
      </c>
      <c r="O28" s="372">
        <v>6757</v>
      </c>
      <c r="P28" s="372">
        <v>1169</v>
      </c>
      <c r="Q28" s="372">
        <v>26</v>
      </c>
      <c r="R28" s="372">
        <v>171</v>
      </c>
      <c r="S28" s="372">
        <v>88</v>
      </c>
      <c r="T28" s="372">
        <v>507</v>
      </c>
      <c r="U28" s="372">
        <v>33224</v>
      </c>
      <c r="V28" s="372">
        <v>46577</v>
      </c>
    </row>
    <row r="29" spans="1:22" ht="15" x14ac:dyDescent="0.25">
      <c r="A29" s="362">
        <v>24</v>
      </c>
      <c r="B29" s="373" t="s">
        <v>188</v>
      </c>
      <c r="C29" s="372">
        <v>119</v>
      </c>
      <c r="D29" s="372">
        <v>2</v>
      </c>
      <c r="E29" s="372">
        <v>54</v>
      </c>
      <c r="F29" s="372">
        <v>23</v>
      </c>
      <c r="G29" s="372">
        <v>3</v>
      </c>
      <c r="H29" s="372">
        <v>700</v>
      </c>
      <c r="I29" s="372">
        <v>138</v>
      </c>
      <c r="J29" s="372">
        <v>36</v>
      </c>
      <c r="K29" s="372">
        <v>10</v>
      </c>
      <c r="L29" s="372">
        <v>14</v>
      </c>
      <c r="M29" s="372">
        <v>3297</v>
      </c>
      <c r="N29" s="372">
        <v>239</v>
      </c>
      <c r="O29" s="372">
        <v>6757</v>
      </c>
      <c r="P29" s="372">
        <v>1169</v>
      </c>
      <c r="Q29" s="372">
        <v>26</v>
      </c>
      <c r="R29" s="372">
        <v>171</v>
      </c>
      <c r="S29" s="372">
        <v>88</v>
      </c>
      <c r="T29" s="372">
        <v>507</v>
      </c>
      <c r="U29" s="372">
        <v>33224</v>
      </c>
      <c r="V29" s="372">
        <v>46577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32"/>
  <sheetViews>
    <sheetView workbookViewId="0">
      <selection activeCell="F31" sqref="F31"/>
    </sheetView>
  </sheetViews>
  <sheetFormatPr baseColWidth="10" defaultRowHeight="12" x14ac:dyDescent="0.2"/>
  <cols>
    <col min="2" max="2" width="38.1640625" customWidth="1"/>
    <col min="3" max="3" width="15.5" customWidth="1"/>
  </cols>
  <sheetData>
    <row r="1" spans="1:11" x14ac:dyDescent="0.2">
      <c r="A1" s="432" t="s">
        <v>914</v>
      </c>
      <c r="B1" s="432" t="s">
        <v>915</v>
      </c>
      <c r="J1" s="137" t="s">
        <v>338</v>
      </c>
    </row>
    <row r="3" spans="1:11" x14ac:dyDescent="0.2">
      <c r="H3" s="364">
        <v>44196</v>
      </c>
    </row>
    <row r="4" spans="1:11" s="365" customFormat="1" ht="26.25" customHeight="1" x14ac:dyDescent="0.2">
      <c r="C4" s="376" t="s">
        <v>0</v>
      </c>
      <c r="D4" s="376" t="s">
        <v>1</v>
      </c>
      <c r="E4" s="376" t="s">
        <v>2</v>
      </c>
      <c r="F4" s="376" t="s">
        <v>5</v>
      </c>
      <c r="G4" s="376" t="s">
        <v>6</v>
      </c>
      <c r="H4" s="376" t="s">
        <v>7</v>
      </c>
    </row>
    <row r="5" spans="1:11" s="365" customFormat="1" ht="26.25" customHeight="1" x14ac:dyDescent="0.2">
      <c r="C5" s="510" t="s">
        <v>235</v>
      </c>
      <c r="D5" s="511"/>
      <c r="E5" s="511"/>
      <c r="F5" s="511"/>
      <c r="G5" s="511"/>
      <c r="H5" s="512"/>
    </row>
    <row r="6" spans="1:11" ht="24" x14ac:dyDescent="0.2">
      <c r="A6" s="335"/>
      <c r="B6" s="367"/>
      <c r="C6" s="425" t="s">
        <v>909</v>
      </c>
      <c r="D6" s="425" t="s">
        <v>910</v>
      </c>
      <c r="E6" s="425" t="s">
        <v>911</v>
      </c>
      <c r="F6" s="425" t="s">
        <v>912</v>
      </c>
      <c r="G6" s="425" t="s">
        <v>913</v>
      </c>
      <c r="H6" s="425" t="s">
        <v>188</v>
      </c>
    </row>
    <row r="7" spans="1:11" x14ac:dyDescent="0.2">
      <c r="A7" s="335">
        <v>1</v>
      </c>
      <c r="B7" s="367" t="s">
        <v>69</v>
      </c>
      <c r="C7" s="335"/>
      <c r="D7" s="335"/>
      <c r="E7" s="335"/>
      <c r="F7" s="335"/>
      <c r="G7" s="335"/>
      <c r="H7" s="335"/>
    </row>
    <row r="8" spans="1:11" x14ac:dyDescent="0.2">
      <c r="A8" s="335">
        <v>2</v>
      </c>
      <c r="B8" s="367" t="s">
        <v>68</v>
      </c>
      <c r="C8" s="335"/>
      <c r="D8" s="335"/>
      <c r="E8" s="335"/>
      <c r="F8" s="335"/>
      <c r="G8" s="335"/>
      <c r="H8" s="335"/>
    </row>
    <row r="9" spans="1:11" x14ac:dyDescent="0.2">
      <c r="A9" s="335">
        <v>3</v>
      </c>
      <c r="B9" s="367" t="s">
        <v>67</v>
      </c>
      <c r="C9" s="335"/>
      <c r="D9" s="335"/>
      <c r="E9" s="335"/>
      <c r="F9" s="335"/>
      <c r="G9" s="335"/>
      <c r="H9" s="335"/>
    </row>
    <row r="10" spans="1:11" x14ac:dyDescent="0.2">
      <c r="A10" s="335">
        <v>4</v>
      </c>
      <c r="B10" s="367" t="s">
        <v>223</v>
      </c>
      <c r="C10" s="335"/>
      <c r="D10" s="335"/>
      <c r="E10" s="335"/>
      <c r="F10" s="335"/>
      <c r="G10" s="335"/>
      <c r="H10" s="335"/>
    </row>
    <row r="11" spans="1:11" x14ac:dyDescent="0.2">
      <c r="A11" s="335">
        <v>5</v>
      </c>
      <c r="B11" s="367" t="s">
        <v>414</v>
      </c>
      <c r="C11" s="335"/>
      <c r="D11" s="335"/>
      <c r="E11" s="335"/>
      <c r="F11" s="335"/>
      <c r="G11" s="335"/>
      <c r="H11" s="335"/>
    </row>
    <row r="12" spans="1:11" x14ac:dyDescent="0.2">
      <c r="A12" s="335">
        <v>6</v>
      </c>
      <c r="B12" s="368" t="s">
        <v>838</v>
      </c>
      <c r="C12" s="335"/>
      <c r="D12" s="335"/>
      <c r="E12" s="335"/>
      <c r="F12" s="335"/>
      <c r="G12" s="335"/>
      <c r="H12" s="335"/>
    </row>
    <row r="13" spans="1:11" ht="15" x14ac:dyDescent="0.25">
      <c r="A13" s="369">
        <v>7</v>
      </c>
      <c r="B13" s="370" t="s">
        <v>69</v>
      </c>
      <c r="C13" s="369"/>
      <c r="D13" s="369"/>
      <c r="E13" s="369"/>
      <c r="F13" s="369"/>
      <c r="G13" s="369">
        <v>282</v>
      </c>
      <c r="H13" s="369">
        <v>282</v>
      </c>
      <c r="I13" s="426"/>
      <c r="J13" s="427"/>
      <c r="K13" s="426"/>
    </row>
    <row r="14" spans="1:11" ht="21" x14ac:dyDescent="0.25">
      <c r="A14" s="369">
        <v>8</v>
      </c>
      <c r="B14" s="370" t="s">
        <v>141</v>
      </c>
      <c r="C14" s="369"/>
      <c r="D14" s="369">
        <v>743</v>
      </c>
      <c r="E14" s="369">
        <v>95</v>
      </c>
      <c r="F14" s="369"/>
      <c r="G14" s="369"/>
      <c r="H14" s="369">
        <v>838</v>
      </c>
      <c r="I14" s="426"/>
      <c r="J14" s="427"/>
      <c r="K14" s="426"/>
    </row>
    <row r="15" spans="1:11" ht="15" x14ac:dyDescent="0.25">
      <c r="A15" s="369">
        <v>9</v>
      </c>
      <c r="B15" s="370" t="s">
        <v>142</v>
      </c>
      <c r="C15" s="369"/>
      <c r="D15" s="369">
        <v>50</v>
      </c>
      <c r="E15" s="369">
        <v>607</v>
      </c>
      <c r="F15" s="369">
        <v>27</v>
      </c>
      <c r="G15" s="369"/>
      <c r="H15" s="369">
        <v>684</v>
      </c>
      <c r="I15" s="426"/>
      <c r="J15" s="427"/>
      <c r="K15" s="426"/>
    </row>
    <row r="16" spans="1:11" ht="15" x14ac:dyDescent="0.25">
      <c r="A16" s="369">
        <v>10</v>
      </c>
      <c r="B16" s="370" t="s">
        <v>70</v>
      </c>
      <c r="C16" s="369"/>
      <c r="D16" s="369">
        <v>80</v>
      </c>
      <c r="E16" s="369">
        <v>227</v>
      </c>
      <c r="F16" s="369">
        <v>50</v>
      </c>
      <c r="G16" s="369"/>
      <c r="H16" s="369">
        <v>357</v>
      </c>
      <c r="I16" s="426"/>
      <c r="J16" s="427"/>
      <c r="K16" s="426"/>
    </row>
    <row r="17" spans="1:11" ht="15" x14ac:dyDescent="0.25">
      <c r="A17" s="369">
        <v>11</v>
      </c>
      <c r="B17" s="370" t="s">
        <v>143</v>
      </c>
      <c r="C17" s="369"/>
      <c r="D17" s="369"/>
      <c r="E17" s="369"/>
      <c r="F17" s="369"/>
      <c r="G17" s="369"/>
      <c r="H17" s="369">
        <v>0</v>
      </c>
      <c r="I17" s="426"/>
      <c r="J17" s="427"/>
      <c r="K17" s="426"/>
    </row>
    <row r="18" spans="1:11" ht="15" x14ac:dyDescent="0.25">
      <c r="A18" s="369">
        <v>12</v>
      </c>
      <c r="B18" s="370" t="s">
        <v>68</v>
      </c>
      <c r="C18" s="369"/>
      <c r="D18" s="369"/>
      <c r="E18" s="369"/>
      <c r="F18" s="369"/>
      <c r="G18" s="369">
        <v>198</v>
      </c>
      <c r="H18" s="369">
        <v>198</v>
      </c>
      <c r="I18" s="426"/>
      <c r="J18" s="427"/>
      <c r="K18" s="426"/>
    </row>
    <row r="19" spans="1:11" ht="15" x14ac:dyDescent="0.25">
      <c r="A19" s="369">
        <v>13</v>
      </c>
      <c r="B19" s="370" t="s">
        <v>67</v>
      </c>
      <c r="C19" s="369"/>
      <c r="D19" s="369">
        <v>3</v>
      </c>
      <c r="E19" s="369">
        <v>324</v>
      </c>
      <c r="F19" s="369">
        <v>461</v>
      </c>
      <c r="G19" s="369"/>
      <c r="H19" s="369">
        <v>788</v>
      </c>
      <c r="I19" s="426"/>
      <c r="J19" s="427"/>
      <c r="K19" s="426"/>
    </row>
    <row r="20" spans="1:11" ht="15" x14ac:dyDescent="0.25">
      <c r="A20" s="369">
        <v>14</v>
      </c>
      <c r="B20" s="370" t="s">
        <v>66</v>
      </c>
      <c r="C20" s="369"/>
      <c r="D20" s="369">
        <v>25</v>
      </c>
      <c r="E20" s="369">
        <v>873</v>
      </c>
      <c r="F20" s="369">
        <v>1489</v>
      </c>
      <c r="G20" s="369"/>
      <c r="H20" s="369">
        <v>2387</v>
      </c>
      <c r="I20" s="428"/>
      <c r="J20" s="427"/>
      <c r="K20" s="429"/>
    </row>
    <row r="21" spans="1:11" ht="21" x14ac:dyDescent="0.25">
      <c r="A21" s="369">
        <v>15</v>
      </c>
      <c r="B21" s="370" t="s">
        <v>98</v>
      </c>
      <c r="C21" s="369"/>
      <c r="D21" s="369">
        <v>525</v>
      </c>
      <c r="E21" s="369">
        <v>7486</v>
      </c>
      <c r="F21" s="369">
        <v>25120</v>
      </c>
      <c r="G21" s="369"/>
      <c r="H21" s="369">
        <v>33131</v>
      </c>
      <c r="I21" s="428"/>
      <c r="J21" s="427"/>
      <c r="K21" s="429"/>
    </row>
    <row r="22" spans="1:11" ht="15" x14ac:dyDescent="0.25">
      <c r="A22" s="369">
        <v>16</v>
      </c>
      <c r="B22" s="370" t="s">
        <v>64</v>
      </c>
      <c r="C22" s="369"/>
      <c r="D22" s="369">
        <v>44</v>
      </c>
      <c r="E22" s="369">
        <v>37</v>
      </c>
      <c r="F22" s="369">
        <v>92</v>
      </c>
      <c r="G22" s="369"/>
      <c r="H22" s="369">
        <v>173</v>
      </c>
      <c r="I22" s="426"/>
      <c r="J22" s="427"/>
      <c r="K22" s="426"/>
    </row>
    <row r="23" spans="1:11" ht="15" x14ac:dyDescent="0.25">
      <c r="A23" s="369">
        <v>17</v>
      </c>
      <c r="B23" s="370" t="s">
        <v>145</v>
      </c>
      <c r="C23" s="369"/>
      <c r="D23" s="369"/>
      <c r="E23" s="369"/>
      <c r="F23" s="369"/>
      <c r="G23" s="369"/>
      <c r="H23" s="369">
        <v>0</v>
      </c>
      <c r="I23" s="426"/>
      <c r="J23" s="427"/>
      <c r="K23" s="426"/>
    </row>
    <row r="24" spans="1:11" ht="15" x14ac:dyDescent="0.25">
      <c r="A24" s="369">
        <v>18</v>
      </c>
      <c r="B24" s="370" t="s">
        <v>146</v>
      </c>
      <c r="C24" s="369"/>
      <c r="D24" s="369">
        <v>925</v>
      </c>
      <c r="E24" s="369">
        <v>3893</v>
      </c>
      <c r="F24" s="369"/>
      <c r="G24" s="369"/>
      <c r="H24" s="369">
        <v>4818</v>
      </c>
      <c r="I24" s="426"/>
      <c r="J24" s="427"/>
      <c r="K24" s="426"/>
    </row>
    <row r="25" spans="1:11" ht="21" x14ac:dyDescent="0.25">
      <c r="A25" s="369">
        <v>19</v>
      </c>
      <c r="B25" s="370" t="s">
        <v>147</v>
      </c>
      <c r="C25" s="369"/>
      <c r="D25" s="369"/>
      <c r="E25" s="369"/>
      <c r="F25" s="369"/>
      <c r="G25" s="369"/>
      <c r="H25" s="369">
        <v>0</v>
      </c>
      <c r="I25" s="426"/>
      <c r="J25" s="427"/>
      <c r="K25" s="426"/>
    </row>
    <row r="26" spans="1:11" ht="15" x14ac:dyDescent="0.25">
      <c r="A26" s="369">
        <v>20</v>
      </c>
      <c r="B26" s="370" t="s">
        <v>148</v>
      </c>
      <c r="C26" s="369"/>
      <c r="D26" s="369"/>
      <c r="E26" s="369"/>
      <c r="F26" s="369"/>
      <c r="G26" s="369"/>
      <c r="H26" s="369">
        <v>0</v>
      </c>
      <c r="I26" s="426"/>
      <c r="J26" s="427"/>
      <c r="K26" s="426"/>
    </row>
    <row r="27" spans="1:11" ht="15" x14ac:dyDescent="0.25">
      <c r="A27" s="369">
        <v>21</v>
      </c>
      <c r="B27" s="370" t="s">
        <v>149</v>
      </c>
      <c r="C27" s="369"/>
      <c r="D27" s="369"/>
      <c r="E27" s="369"/>
      <c r="F27" s="369"/>
      <c r="G27" s="369">
        <v>404</v>
      </c>
      <c r="H27" s="369">
        <v>404</v>
      </c>
      <c r="I27" s="426"/>
      <c r="J27" s="427"/>
      <c r="K27" s="426"/>
    </row>
    <row r="28" spans="1:11" ht="15" x14ac:dyDescent="0.25">
      <c r="A28" s="369">
        <v>22</v>
      </c>
      <c r="B28" s="370" t="s">
        <v>63</v>
      </c>
      <c r="C28" s="369"/>
      <c r="D28" s="369">
        <v>2</v>
      </c>
      <c r="E28" s="369">
        <v>33</v>
      </c>
      <c r="F28" s="369">
        <v>12</v>
      </c>
      <c r="G28" s="369">
        <v>251</v>
      </c>
      <c r="H28" s="369">
        <v>298</v>
      </c>
      <c r="I28" s="426"/>
      <c r="J28" s="427"/>
      <c r="K28" s="426"/>
    </row>
    <row r="29" spans="1:11" ht="15" x14ac:dyDescent="0.25">
      <c r="A29" s="369">
        <v>23</v>
      </c>
      <c r="B29" s="371" t="s">
        <v>150</v>
      </c>
      <c r="C29" s="372">
        <v>0</v>
      </c>
      <c r="D29" s="372">
        <v>2397</v>
      </c>
      <c r="E29" s="372">
        <v>13575</v>
      </c>
      <c r="F29" s="372">
        <v>27251</v>
      </c>
      <c r="G29" s="372">
        <v>1135</v>
      </c>
      <c r="H29" s="372">
        <v>44358</v>
      </c>
    </row>
    <row r="30" spans="1:11" ht="15" x14ac:dyDescent="0.25">
      <c r="A30" s="369">
        <v>24</v>
      </c>
      <c r="B30" s="373" t="s">
        <v>188</v>
      </c>
      <c r="C30" s="372">
        <v>0</v>
      </c>
      <c r="D30" s="372">
        <v>2397</v>
      </c>
      <c r="E30" s="372">
        <v>13575</v>
      </c>
      <c r="F30" s="372">
        <v>27251</v>
      </c>
      <c r="G30" s="372">
        <v>1135</v>
      </c>
      <c r="H30" s="372">
        <v>44358</v>
      </c>
      <c r="I30" s="430"/>
    </row>
    <row r="31" spans="1:11" ht="15" x14ac:dyDescent="0.25">
      <c r="B31" s="431"/>
    </row>
    <row r="32" spans="1:11" ht="15" x14ac:dyDescent="0.25">
      <c r="B32" s="431"/>
      <c r="G32" s="431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"/>
  <sheetViews>
    <sheetView workbookViewId="0">
      <selection activeCell="E26" sqref="E26"/>
    </sheetView>
  </sheetViews>
  <sheetFormatPr baseColWidth="10" defaultRowHeight="10.5" x14ac:dyDescent="0.15"/>
  <cols>
    <col min="1" max="1" width="4.1640625" style="82" customWidth="1"/>
    <col min="2" max="2" width="21.5" style="53" customWidth="1"/>
    <col min="3" max="7" width="16" style="53" customWidth="1"/>
    <col min="8" max="16384" width="12" style="53"/>
  </cols>
  <sheetData>
    <row r="1" spans="1:10" x14ac:dyDescent="0.15">
      <c r="A1" s="86" t="s">
        <v>309</v>
      </c>
      <c r="B1" s="67" t="s">
        <v>355</v>
      </c>
      <c r="G1" s="186">
        <v>44377</v>
      </c>
    </row>
    <row r="2" spans="1:10" x14ac:dyDescent="0.15">
      <c r="J2" s="137" t="s">
        <v>338</v>
      </c>
    </row>
    <row r="4" spans="1:10" x14ac:dyDescent="0.15">
      <c r="A4" s="513"/>
      <c r="B4" s="514"/>
      <c r="C4" s="80" t="s">
        <v>0</v>
      </c>
      <c r="D4" s="80" t="s">
        <v>1</v>
      </c>
      <c r="E4" s="80" t="s">
        <v>2</v>
      </c>
      <c r="F4" s="80" t="s">
        <v>5</v>
      </c>
      <c r="G4" s="80" t="s">
        <v>6</v>
      </c>
    </row>
    <row r="5" spans="1:10" ht="42" x14ac:dyDescent="0.15">
      <c r="A5" s="515"/>
      <c r="B5" s="516"/>
      <c r="C5" s="190" t="s">
        <v>82</v>
      </c>
      <c r="D5" s="190" t="s">
        <v>103</v>
      </c>
      <c r="E5" s="190" t="s">
        <v>83</v>
      </c>
      <c r="F5" s="190" t="s">
        <v>84</v>
      </c>
      <c r="G5" s="190" t="s">
        <v>85</v>
      </c>
    </row>
    <row r="6" spans="1:10" x14ac:dyDescent="0.15">
      <c r="A6" s="80">
        <v>1</v>
      </c>
      <c r="B6" s="70" t="s">
        <v>80</v>
      </c>
      <c r="C6" s="212">
        <v>77.480317999999997</v>
      </c>
      <c r="D6" s="213">
        <v>40348.110230999999</v>
      </c>
      <c r="E6" s="213">
        <v>40348.110230999999</v>
      </c>
      <c r="F6" s="213" t="s">
        <v>308</v>
      </c>
      <c r="G6" s="84" t="s">
        <v>308</v>
      </c>
    </row>
    <row r="7" spans="1:10" x14ac:dyDescent="0.15">
      <c r="A7" s="80">
        <v>2</v>
      </c>
      <c r="B7" s="70" t="s">
        <v>129</v>
      </c>
      <c r="C7" s="213">
        <v>205.62561769999957</v>
      </c>
      <c r="D7" s="213">
        <v>6663.2005303000005</v>
      </c>
      <c r="E7" s="213">
        <v>5129.8810720399997</v>
      </c>
      <c r="F7" s="213">
        <v>1533.3194582600004</v>
      </c>
      <c r="G7" s="84" t="s">
        <v>308</v>
      </c>
    </row>
    <row r="8" spans="1:10" x14ac:dyDescent="0.15">
      <c r="A8" s="81">
        <v>3</v>
      </c>
      <c r="B8" s="72" t="s">
        <v>55</v>
      </c>
      <c r="C8" s="214">
        <v>283.10593569999958</v>
      </c>
      <c r="D8" s="214">
        <v>47011.310761300003</v>
      </c>
      <c r="E8" s="214">
        <v>45477.991303039998</v>
      </c>
      <c r="F8" s="214">
        <v>1533.3194582600004</v>
      </c>
      <c r="G8" s="85" t="s">
        <v>308</v>
      </c>
    </row>
    <row r="9" spans="1:10" x14ac:dyDescent="0.15">
      <c r="A9" s="80">
        <v>4</v>
      </c>
      <c r="B9" s="70" t="s">
        <v>81</v>
      </c>
      <c r="C9" s="212">
        <v>0.75723240000000591</v>
      </c>
      <c r="D9" s="213">
        <v>153.85476376</v>
      </c>
      <c r="E9" s="212">
        <v>153.85476376</v>
      </c>
      <c r="F9" s="213" t="s">
        <v>308</v>
      </c>
      <c r="G9" s="84" t="s">
        <v>308</v>
      </c>
    </row>
    <row r="12" spans="1:10" x14ac:dyDescent="0.15">
      <c r="C12" s="76"/>
      <c r="D12" s="76"/>
      <c r="E12" s="76"/>
      <c r="F12" s="76"/>
      <c r="G12" s="76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zoomScaleNormal="100" workbookViewId="0">
      <selection activeCell="F1" sqref="F1"/>
    </sheetView>
  </sheetViews>
  <sheetFormatPr baseColWidth="10" defaultColWidth="12" defaultRowHeight="12" x14ac:dyDescent="0.2"/>
  <cols>
    <col min="1" max="1" width="9.5" style="265" customWidth="1"/>
    <col min="2" max="2" width="25.1640625" style="265" bestFit="1" customWidth="1"/>
    <col min="3" max="3" width="16.1640625" style="265" customWidth="1"/>
    <col min="4" max="7" width="20.5" style="265" customWidth="1"/>
    <col min="8" max="15" width="11.83203125" style="265" customWidth="1"/>
    <col min="16" max="16" width="12" style="265"/>
    <col min="17" max="17" width="25.1640625" style="265" bestFit="1" customWidth="1"/>
    <col min="18" max="18" width="33.83203125" style="265" bestFit="1" customWidth="1"/>
    <col min="19" max="16384" width="12" style="265"/>
  </cols>
  <sheetData>
    <row r="1" spans="1:15" x14ac:dyDescent="0.2">
      <c r="A1" s="276" t="s">
        <v>926</v>
      </c>
      <c r="B1" s="276" t="s">
        <v>756</v>
      </c>
      <c r="F1" s="397">
        <v>44377</v>
      </c>
      <c r="G1" s="277" t="s">
        <v>338</v>
      </c>
    </row>
    <row r="2" spans="1:15" x14ac:dyDescent="0.2">
      <c r="B2" s="278"/>
      <c r="C2" s="278"/>
      <c r="D2" s="278"/>
      <c r="E2" s="278"/>
      <c r="F2" s="278"/>
      <c r="G2" s="278"/>
    </row>
    <row r="3" spans="1:15" x14ac:dyDescent="0.2">
      <c r="B3" s="265" t="s">
        <v>297</v>
      </c>
    </row>
    <row r="5" spans="1:15" x14ac:dyDescent="0.2">
      <c r="B5" s="442"/>
      <c r="C5" s="443" t="s">
        <v>0</v>
      </c>
      <c r="D5" s="443" t="s">
        <v>1</v>
      </c>
      <c r="E5" s="443" t="s">
        <v>2</v>
      </c>
      <c r="F5" s="443" t="s">
        <v>5</v>
      </c>
      <c r="G5" s="443" t="s">
        <v>6</v>
      </c>
      <c r="H5" s="443" t="s">
        <v>7</v>
      </c>
      <c r="I5" s="443" t="s">
        <v>8</v>
      </c>
      <c r="J5" s="443" t="s">
        <v>189</v>
      </c>
      <c r="K5" s="443" t="s">
        <v>190</v>
      </c>
      <c r="L5" s="443" t="s">
        <v>191</v>
      </c>
      <c r="M5" s="443" t="s">
        <v>192</v>
      </c>
      <c r="N5" s="443" t="s">
        <v>193</v>
      </c>
      <c r="O5" s="443" t="s">
        <v>194</v>
      </c>
    </row>
    <row r="6" spans="1:15" x14ac:dyDescent="0.2">
      <c r="B6" s="442"/>
      <c r="C6" s="454" t="s">
        <v>929</v>
      </c>
      <c r="D6" s="455"/>
      <c r="E6" s="454" t="s">
        <v>930</v>
      </c>
      <c r="F6" s="455"/>
      <c r="G6" s="452" t="s">
        <v>942</v>
      </c>
      <c r="H6" s="452" t="s">
        <v>941</v>
      </c>
      <c r="I6" s="454" t="s">
        <v>12</v>
      </c>
      <c r="J6" s="458"/>
      <c r="K6" s="458"/>
      <c r="L6" s="455"/>
      <c r="M6" s="452" t="s">
        <v>937</v>
      </c>
      <c r="N6" s="452" t="s">
        <v>931</v>
      </c>
      <c r="O6" s="452" t="s">
        <v>936</v>
      </c>
    </row>
    <row r="7" spans="1:15" x14ac:dyDescent="0.2">
      <c r="B7" s="442"/>
      <c r="C7" s="456"/>
      <c r="D7" s="457"/>
      <c r="E7" s="456"/>
      <c r="F7" s="457"/>
      <c r="G7" s="453"/>
      <c r="H7" s="453"/>
      <c r="I7" s="456"/>
      <c r="J7" s="459"/>
      <c r="K7" s="459"/>
      <c r="L7" s="460"/>
      <c r="M7" s="453"/>
      <c r="N7" s="453"/>
      <c r="O7" s="453"/>
    </row>
    <row r="8" spans="1:15" ht="132" x14ac:dyDescent="0.2">
      <c r="B8" s="442"/>
      <c r="C8" s="451" t="s">
        <v>943</v>
      </c>
      <c r="D8" s="444" t="s">
        <v>932</v>
      </c>
      <c r="E8" s="444" t="s">
        <v>933</v>
      </c>
      <c r="F8" s="444" t="s">
        <v>934</v>
      </c>
      <c r="G8" s="453"/>
      <c r="H8" s="453"/>
      <c r="I8" s="445" t="s">
        <v>940</v>
      </c>
      <c r="J8" s="445" t="s">
        <v>939</v>
      </c>
      <c r="K8" s="445" t="s">
        <v>938</v>
      </c>
      <c r="L8" s="446" t="s">
        <v>935</v>
      </c>
      <c r="M8" s="453"/>
      <c r="N8" s="453"/>
      <c r="O8" s="453"/>
    </row>
    <row r="9" spans="1:15" ht="15" customHeight="1" x14ac:dyDescent="0.2">
      <c r="B9" s="447" t="s">
        <v>296</v>
      </c>
      <c r="C9" s="448">
        <v>47495.641413270074</v>
      </c>
      <c r="D9" s="450"/>
      <c r="E9" s="450"/>
      <c r="F9" s="450"/>
      <c r="G9" s="447"/>
      <c r="H9" s="448">
        <v>47495.641413270074</v>
      </c>
      <c r="I9" s="448">
        <v>1601.0212354393263</v>
      </c>
      <c r="J9" s="447"/>
      <c r="K9" s="447"/>
      <c r="L9" s="448">
        <v>1601.0212354393263</v>
      </c>
      <c r="M9" s="448">
        <v>20012.765442991578</v>
      </c>
      <c r="N9" s="447">
        <v>100</v>
      </c>
      <c r="O9" s="449">
        <v>1</v>
      </c>
    </row>
    <row r="10" spans="1:15" ht="15" customHeight="1" x14ac:dyDescent="0.2">
      <c r="B10" s="450" t="s">
        <v>188</v>
      </c>
      <c r="C10" s="448">
        <v>47495.641413270074</v>
      </c>
      <c r="D10" s="450"/>
      <c r="E10" s="450"/>
      <c r="F10" s="450"/>
      <c r="G10" s="447"/>
      <c r="H10" s="448">
        <v>47495.641413270074</v>
      </c>
      <c r="I10" s="448">
        <v>1601.0212354393263</v>
      </c>
      <c r="J10" s="447"/>
      <c r="K10" s="447"/>
      <c r="L10" s="448">
        <v>1601.0212354393263</v>
      </c>
      <c r="M10" s="448">
        <v>20012.765442991578</v>
      </c>
      <c r="N10" s="447">
        <v>100</v>
      </c>
      <c r="O10" s="449">
        <v>1</v>
      </c>
    </row>
    <row r="11" spans="1:15" ht="15" customHeight="1" x14ac:dyDescent="0.2"/>
    <row r="15" spans="1:15" x14ac:dyDescent="0.2">
      <c r="B15" s="266"/>
      <c r="C15" s="266"/>
      <c r="D15" s="266"/>
      <c r="E15" s="266"/>
      <c r="F15" s="266"/>
    </row>
  </sheetData>
  <mergeCells count="8">
    <mergeCell ref="M6:M8"/>
    <mergeCell ref="N6:N8"/>
    <mergeCell ref="O6:O8"/>
    <mergeCell ref="C6:D7"/>
    <mergeCell ref="E6:F7"/>
    <mergeCell ref="G6:G8"/>
    <mergeCell ref="H6:H8"/>
    <mergeCell ref="I6:L7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workbookViewId="0">
      <selection activeCell="F1" sqref="F1"/>
    </sheetView>
  </sheetViews>
  <sheetFormatPr baseColWidth="10" defaultRowHeight="10.5" x14ac:dyDescent="0.15"/>
  <cols>
    <col min="1" max="1" width="4.5" style="53" bestFit="1" customWidth="1"/>
    <col min="2" max="2" width="48" style="53" customWidth="1"/>
    <col min="3" max="8" width="20.1640625" style="53" customWidth="1"/>
    <col min="9" max="16384" width="12" style="53"/>
  </cols>
  <sheetData>
    <row r="1" spans="1:8" x14ac:dyDescent="0.15">
      <c r="A1" s="67" t="s">
        <v>310</v>
      </c>
      <c r="B1" s="67" t="s">
        <v>356</v>
      </c>
      <c r="F1" s="186">
        <v>44377</v>
      </c>
    </row>
    <row r="2" spans="1:8" x14ac:dyDescent="0.15">
      <c r="G2" s="137" t="s">
        <v>338</v>
      </c>
    </row>
    <row r="4" spans="1:8" x14ac:dyDescent="0.15">
      <c r="A4" s="482"/>
      <c r="B4" s="483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</row>
    <row r="5" spans="1:8" ht="23.25" customHeight="1" x14ac:dyDescent="0.15">
      <c r="A5" s="484"/>
      <c r="B5" s="485"/>
      <c r="C5" s="517" t="s">
        <v>89</v>
      </c>
      <c r="D5" s="517"/>
      <c r="E5" s="517" t="s">
        <v>88</v>
      </c>
      <c r="F5" s="517"/>
      <c r="G5" s="517" t="s">
        <v>11</v>
      </c>
      <c r="H5" s="517"/>
    </row>
    <row r="6" spans="1:8" ht="21" x14ac:dyDescent="0.15">
      <c r="A6" s="61"/>
      <c r="B6" s="51" t="s">
        <v>127</v>
      </c>
      <c r="C6" s="68" t="s">
        <v>87</v>
      </c>
      <c r="D6" s="68" t="s">
        <v>73</v>
      </c>
      <c r="E6" s="68" t="s">
        <v>87</v>
      </c>
      <c r="F6" s="68" t="s">
        <v>73</v>
      </c>
      <c r="G6" s="68" t="s">
        <v>11</v>
      </c>
      <c r="H6" s="68" t="s">
        <v>90</v>
      </c>
    </row>
    <row r="7" spans="1:8" x14ac:dyDescent="0.15">
      <c r="A7" s="61">
        <v>1</v>
      </c>
      <c r="B7" s="51" t="s">
        <v>69</v>
      </c>
      <c r="C7" s="208">
        <v>393.54477046</v>
      </c>
      <c r="D7" s="208">
        <v>0</v>
      </c>
      <c r="E7" s="208">
        <v>393.54477046</v>
      </c>
      <c r="F7" s="208">
        <v>0</v>
      </c>
      <c r="G7" s="208">
        <v>0</v>
      </c>
      <c r="H7" s="87">
        <v>0</v>
      </c>
    </row>
    <row r="8" spans="1:8" x14ac:dyDescent="0.15">
      <c r="A8" s="61">
        <v>2</v>
      </c>
      <c r="B8" s="51" t="s">
        <v>95</v>
      </c>
      <c r="C8" s="208">
        <v>408.19608889999995</v>
      </c>
      <c r="D8" s="208">
        <v>0.23548235999999997</v>
      </c>
      <c r="E8" s="208">
        <v>408.19608889999995</v>
      </c>
      <c r="F8" s="208">
        <v>0.11774117999999999</v>
      </c>
      <c r="G8" s="208">
        <v>42.502043480000005</v>
      </c>
      <c r="H8" s="87">
        <v>0.10409160882861274</v>
      </c>
    </row>
    <row r="9" spans="1:8" x14ac:dyDescent="0.15">
      <c r="A9" s="61">
        <v>3</v>
      </c>
      <c r="B9" s="51" t="s">
        <v>96</v>
      </c>
      <c r="C9" s="208">
        <v>580.22856385</v>
      </c>
      <c r="D9" s="208">
        <v>0</v>
      </c>
      <c r="E9" s="208">
        <v>580.22856385</v>
      </c>
      <c r="F9" s="208">
        <v>0</v>
      </c>
      <c r="G9" s="208">
        <v>0</v>
      </c>
      <c r="H9" s="87">
        <v>0</v>
      </c>
    </row>
    <row r="10" spans="1:8" x14ac:dyDescent="0.15">
      <c r="A10" s="61">
        <v>4</v>
      </c>
      <c r="B10" s="51" t="s">
        <v>70</v>
      </c>
      <c r="C10" s="208">
        <v>637.81195691999994</v>
      </c>
      <c r="D10" s="208">
        <v>0</v>
      </c>
      <c r="E10" s="208">
        <v>637.81195691999994</v>
      </c>
      <c r="F10" s="208">
        <v>0</v>
      </c>
      <c r="G10" s="208">
        <v>0</v>
      </c>
      <c r="H10" s="87">
        <v>0</v>
      </c>
    </row>
    <row r="11" spans="1:8" x14ac:dyDescent="0.15">
      <c r="A11" s="61">
        <v>6</v>
      </c>
      <c r="B11" s="51" t="s">
        <v>68</v>
      </c>
      <c r="C11" s="208">
        <v>100.67685298000001</v>
      </c>
      <c r="D11" s="208">
        <v>1.9300539999999999</v>
      </c>
      <c r="E11" s="208">
        <v>100.67685298000001</v>
      </c>
      <c r="F11" s="208">
        <v>0.96502699999999997</v>
      </c>
      <c r="G11" s="208">
        <v>24.486087079999997</v>
      </c>
      <c r="H11" s="87">
        <v>0.24090549176007081</v>
      </c>
    </row>
    <row r="12" spans="1:8" x14ac:dyDescent="0.15">
      <c r="A12" s="61">
        <v>7</v>
      </c>
      <c r="B12" s="51" t="s">
        <v>67</v>
      </c>
      <c r="C12" s="208">
        <v>252.05548249</v>
      </c>
      <c r="D12" s="208">
        <v>154.33641488000001</v>
      </c>
      <c r="E12" s="208">
        <v>252.05548249</v>
      </c>
      <c r="F12" s="208">
        <v>59.183249270000005</v>
      </c>
      <c r="G12" s="208">
        <v>289.49069233999995</v>
      </c>
      <c r="H12" s="87">
        <v>0.93012425125555964</v>
      </c>
    </row>
    <row r="13" spans="1:8" x14ac:dyDescent="0.15">
      <c r="A13" s="61">
        <v>8</v>
      </c>
      <c r="B13" s="51" t="s">
        <v>66</v>
      </c>
      <c r="C13" s="208">
        <v>3889.3287146399998</v>
      </c>
      <c r="D13" s="208">
        <v>250.45297275999999</v>
      </c>
      <c r="E13" s="208">
        <v>3889.3287146399998</v>
      </c>
      <c r="F13" s="208">
        <v>89.202361170000003</v>
      </c>
      <c r="G13" s="208">
        <v>2832.1656434400002</v>
      </c>
      <c r="H13" s="87">
        <v>0.71186213943632248</v>
      </c>
    </row>
    <row r="14" spans="1:8" ht="10.5" customHeight="1" x14ac:dyDescent="0.15">
      <c r="A14" s="61">
        <v>9</v>
      </c>
      <c r="B14" s="51" t="s">
        <v>98</v>
      </c>
      <c r="C14" s="208">
        <v>35681.339287940005</v>
      </c>
      <c r="D14" s="208">
        <v>3505.0398668499997</v>
      </c>
      <c r="E14" s="208">
        <v>35681.339287940005</v>
      </c>
      <c r="F14" s="208">
        <v>1140.4412401400002</v>
      </c>
      <c r="G14" s="208">
        <v>14595.438196499999</v>
      </c>
      <c r="H14" s="87">
        <v>0.39638056571896713</v>
      </c>
    </row>
    <row r="15" spans="1:8" x14ac:dyDescent="0.15">
      <c r="A15" s="61">
        <v>10</v>
      </c>
      <c r="B15" s="51" t="s">
        <v>64</v>
      </c>
      <c r="C15" s="208">
        <v>154.61199615999999</v>
      </c>
      <c r="D15" s="208">
        <v>4.3403866300000002</v>
      </c>
      <c r="E15" s="208">
        <v>154.61199615999999</v>
      </c>
      <c r="F15" s="208">
        <v>1.14818953</v>
      </c>
      <c r="G15" s="208">
        <v>189.49700842999997</v>
      </c>
      <c r="H15" s="87">
        <v>1.2165946489505626</v>
      </c>
    </row>
    <row r="16" spans="1:8" x14ac:dyDescent="0.15">
      <c r="A16" s="390">
        <v>11</v>
      </c>
      <c r="B16" s="434" t="s">
        <v>924</v>
      </c>
      <c r="C16" s="435">
        <v>401.69767274000003</v>
      </c>
      <c r="D16" s="435">
        <v>38.425825320000001</v>
      </c>
      <c r="E16" s="435">
        <v>401.69767274000003</v>
      </c>
      <c r="F16" s="435">
        <v>7.6851650599999992</v>
      </c>
      <c r="G16" s="435">
        <v>614.07425670999999</v>
      </c>
      <c r="H16" s="436">
        <v>1.5000000000244271</v>
      </c>
    </row>
    <row r="17" spans="1:8" x14ac:dyDescent="0.15">
      <c r="A17" s="61">
        <v>12</v>
      </c>
      <c r="B17" s="51" t="s">
        <v>146</v>
      </c>
      <c r="C17" s="208">
        <v>5129.8810720399997</v>
      </c>
      <c r="D17" s="208">
        <v>0</v>
      </c>
      <c r="E17" s="208">
        <v>5129.8810720399997</v>
      </c>
      <c r="F17" s="208">
        <v>0</v>
      </c>
      <c r="G17" s="208">
        <v>512.98810719999994</v>
      </c>
      <c r="H17" s="87">
        <v>9.9999999999220254E-2</v>
      </c>
    </row>
    <row r="18" spans="1:8" x14ac:dyDescent="0.15">
      <c r="A18" s="61">
        <v>15</v>
      </c>
      <c r="B18" s="51" t="s">
        <v>65</v>
      </c>
      <c r="C18" s="208">
        <v>462.72425533999996</v>
      </c>
      <c r="D18" s="208">
        <v>0</v>
      </c>
      <c r="E18" s="208">
        <v>462.72425533999996</v>
      </c>
      <c r="F18" s="208">
        <v>0</v>
      </c>
      <c r="G18" s="208">
        <v>780.10876744000007</v>
      </c>
      <c r="H18" s="87">
        <v>1.6859042041502508</v>
      </c>
    </row>
    <row r="19" spans="1:8" x14ac:dyDescent="0.15">
      <c r="A19" s="61">
        <v>16</v>
      </c>
      <c r="B19" s="51" t="s">
        <v>63</v>
      </c>
      <c r="C19" s="208">
        <v>217.75290212000002</v>
      </c>
      <c r="D19" s="208">
        <v>19.218464019999999</v>
      </c>
      <c r="E19" s="208">
        <v>217.75290212000002</v>
      </c>
      <c r="F19" s="208">
        <v>8.5898246300000007</v>
      </c>
      <c r="G19" s="208">
        <v>199.00277093</v>
      </c>
      <c r="H19" s="87">
        <v>0.87920992111137053</v>
      </c>
    </row>
    <row r="20" spans="1:8" x14ac:dyDescent="0.15">
      <c r="A20" s="79">
        <v>17</v>
      </c>
      <c r="B20" s="52" t="s">
        <v>55</v>
      </c>
      <c r="C20" s="210">
        <v>48309.849616580002</v>
      </c>
      <c r="D20" s="210">
        <v>3973.9794668200002</v>
      </c>
      <c r="E20" s="210">
        <v>48309.849616580002</v>
      </c>
      <c r="F20" s="210">
        <v>1307.3327979800004</v>
      </c>
      <c r="G20" s="210">
        <v>20079.753573549999</v>
      </c>
      <c r="H20" s="88">
        <v>0.40469354760575155</v>
      </c>
    </row>
    <row r="22" spans="1:8" x14ac:dyDescent="0.15">
      <c r="B22" s="53" t="s">
        <v>366</v>
      </c>
    </row>
    <row r="23" spans="1:8" x14ac:dyDescent="0.15">
      <c r="F23" s="53" t="s">
        <v>308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9"/>
  <sheetViews>
    <sheetView workbookViewId="0">
      <selection activeCell="S3" sqref="S3"/>
    </sheetView>
  </sheetViews>
  <sheetFormatPr baseColWidth="10" defaultRowHeight="10.5" x14ac:dyDescent="0.15"/>
  <cols>
    <col min="1" max="1" width="7.33203125" style="53" bestFit="1" customWidth="1"/>
    <col min="2" max="2" width="40.1640625" style="53" customWidth="1"/>
    <col min="3" max="18" width="8.1640625" style="53" customWidth="1"/>
    <col min="19" max="19" width="12.6640625" style="53" customWidth="1"/>
    <col min="20" max="20" width="8.1640625" style="53" customWidth="1"/>
    <col min="21" max="16384" width="12" style="53"/>
  </cols>
  <sheetData>
    <row r="1" spans="1:20" x14ac:dyDescent="0.15">
      <c r="A1" s="67" t="s">
        <v>767</v>
      </c>
      <c r="B1" s="67" t="s">
        <v>357</v>
      </c>
    </row>
    <row r="2" spans="1:20" x14ac:dyDescent="0.15">
      <c r="A2" s="67"/>
      <c r="N2" s="137" t="s">
        <v>338</v>
      </c>
    </row>
    <row r="3" spans="1:20" x14ac:dyDescent="0.15">
      <c r="S3" s="186">
        <v>44377</v>
      </c>
    </row>
    <row r="4" spans="1:20" x14ac:dyDescent="0.15">
      <c r="A4" s="90"/>
      <c r="B4" s="487" t="s">
        <v>127</v>
      </c>
      <c r="C4" s="518" t="s">
        <v>61</v>
      </c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487" t="s">
        <v>86</v>
      </c>
      <c r="T4" s="487" t="s">
        <v>105</v>
      </c>
    </row>
    <row r="5" spans="1:20" ht="44.25" customHeight="1" x14ac:dyDescent="0.15">
      <c r="A5" s="91"/>
      <c r="B5" s="487"/>
      <c r="C5" s="89">
        <v>0</v>
      </c>
      <c r="D5" s="89">
        <v>0.02</v>
      </c>
      <c r="E5" s="89">
        <v>0.04</v>
      </c>
      <c r="F5" s="89">
        <v>0.1</v>
      </c>
      <c r="G5" s="89">
        <v>0.2</v>
      </c>
      <c r="H5" s="89">
        <v>0.35</v>
      </c>
      <c r="I5" s="89">
        <v>0.5</v>
      </c>
      <c r="J5" s="89">
        <v>0.7</v>
      </c>
      <c r="K5" s="89">
        <v>0.75</v>
      </c>
      <c r="L5" s="89">
        <v>1</v>
      </c>
      <c r="M5" s="89">
        <v>1.5</v>
      </c>
      <c r="N5" s="89">
        <v>2.5</v>
      </c>
      <c r="O5" s="89">
        <v>3.7</v>
      </c>
      <c r="P5" s="89">
        <v>12.5</v>
      </c>
      <c r="Q5" s="61" t="s">
        <v>62</v>
      </c>
      <c r="R5" s="61" t="s">
        <v>104</v>
      </c>
      <c r="S5" s="487"/>
      <c r="T5" s="487"/>
    </row>
    <row r="6" spans="1:20" ht="10.5" customHeight="1" x14ac:dyDescent="0.15">
      <c r="A6" s="61">
        <v>1</v>
      </c>
      <c r="B6" s="51" t="s">
        <v>69</v>
      </c>
      <c r="C6" s="208">
        <v>393.54477046</v>
      </c>
      <c r="D6" s="208" t="s">
        <v>308</v>
      </c>
      <c r="E6" s="208" t="s">
        <v>308</v>
      </c>
      <c r="F6" s="208" t="s">
        <v>308</v>
      </c>
      <c r="G6" s="208" t="s">
        <v>308</v>
      </c>
      <c r="H6" s="208" t="s">
        <v>308</v>
      </c>
      <c r="I6" s="208" t="s">
        <v>308</v>
      </c>
      <c r="J6" s="208" t="s">
        <v>308</v>
      </c>
      <c r="K6" s="208" t="s">
        <v>308</v>
      </c>
      <c r="L6" s="208" t="s">
        <v>308</v>
      </c>
      <c r="M6" s="208" t="s">
        <v>308</v>
      </c>
      <c r="N6" s="208" t="s">
        <v>308</v>
      </c>
      <c r="O6" s="208" t="s">
        <v>308</v>
      </c>
      <c r="P6" s="208" t="s">
        <v>308</v>
      </c>
      <c r="Q6" s="206" t="s">
        <v>308</v>
      </c>
      <c r="R6" s="205" t="s">
        <v>308</v>
      </c>
      <c r="S6" s="206">
        <v>393.54477046</v>
      </c>
      <c r="T6" s="205" t="s">
        <v>308</v>
      </c>
    </row>
    <row r="7" spans="1:20" ht="10.5" customHeight="1" x14ac:dyDescent="0.15">
      <c r="A7" s="61">
        <v>2</v>
      </c>
      <c r="B7" s="51" t="s">
        <v>95</v>
      </c>
      <c r="C7" s="208">
        <v>195.80361271000001</v>
      </c>
      <c r="D7" s="208" t="s">
        <v>308</v>
      </c>
      <c r="E7" s="208" t="s">
        <v>308</v>
      </c>
      <c r="F7" s="208" t="s">
        <v>308</v>
      </c>
      <c r="G7" s="208">
        <v>212.51021736999999</v>
      </c>
      <c r="H7" s="208" t="s">
        <v>308</v>
      </c>
      <c r="I7" s="208" t="s">
        <v>308</v>
      </c>
      <c r="J7" s="208" t="s">
        <v>308</v>
      </c>
      <c r="K7" s="208" t="s">
        <v>308</v>
      </c>
      <c r="L7" s="208" t="s">
        <v>308</v>
      </c>
      <c r="M7" s="208" t="s">
        <v>308</v>
      </c>
      <c r="N7" s="208" t="s">
        <v>308</v>
      </c>
      <c r="O7" s="208" t="s">
        <v>308</v>
      </c>
      <c r="P7" s="208" t="s">
        <v>308</v>
      </c>
      <c r="Q7" s="206" t="s">
        <v>308</v>
      </c>
      <c r="R7" s="205" t="s">
        <v>308</v>
      </c>
      <c r="S7" s="206">
        <v>408.31383008000006</v>
      </c>
      <c r="T7" s="205">
        <v>212.51044467000006</v>
      </c>
    </row>
    <row r="8" spans="1:20" ht="10.5" customHeight="1" x14ac:dyDescent="0.15">
      <c r="A8" s="61">
        <v>3</v>
      </c>
      <c r="B8" s="51" t="s">
        <v>96</v>
      </c>
      <c r="C8" s="208">
        <v>580.22856385</v>
      </c>
      <c r="D8" s="208" t="s">
        <v>308</v>
      </c>
      <c r="E8" s="208" t="s">
        <v>308</v>
      </c>
      <c r="F8" s="208" t="s">
        <v>308</v>
      </c>
      <c r="G8" s="208" t="s">
        <v>308</v>
      </c>
      <c r="H8" s="208" t="s">
        <v>308</v>
      </c>
      <c r="I8" s="208" t="s">
        <v>308</v>
      </c>
      <c r="J8" s="208" t="s">
        <v>308</v>
      </c>
      <c r="K8" s="208" t="s">
        <v>308</v>
      </c>
      <c r="L8" s="208" t="s">
        <v>308</v>
      </c>
      <c r="M8" s="208" t="s">
        <v>308</v>
      </c>
      <c r="N8" s="208" t="s">
        <v>308</v>
      </c>
      <c r="O8" s="208" t="s">
        <v>308</v>
      </c>
      <c r="P8" s="208" t="s">
        <v>308</v>
      </c>
      <c r="Q8" s="206" t="s">
        <v>308</v>
      </c>
      <c r="R8" s="205" t="s">
        <v>308</v>
      </c>
      <c r="S8" s="206">
        <v>580.22856385</v>
      </c>
      <c r="T8" s="205" t="s">
        <v>308</v>
      </c>
    </row>
    <row r="9" spans="1:20" ht="10.5" customHeight="1" x14ac:dyDescent="0.15">
      <c r="A9" s="61">
        <v>4</v>
      </c>
      <c r="B9" s="51" t="s">
        <v>70</v>
      </c>
      <c r="C9" s="208">
        <v>637.81195691999994</v>
      </c>
      <c r="D9" s="208" t="s">
        <v>308</v>
      </c>
      <c r="E9" s="208" t="s">
        <v>308</v>
      </c>
      <c r="F9" s="208" t="s">
        <v>308</v>
      </c>
      <c r="G9" s="208" t="s">
        <v>308</v>
      </c>
      <c r="H9" s="208" t="s">
        <v>308</v>
      </c>
      <c r="I9" s="208" t="s">
        <v>308</v>
      </c>
      <c r="J9" s="208" t="s">
        <v>308</v>
      </c>
      <c r="K9" s="208" t="s">
        <v>308</v>
      </c>
      <c r="L9" s="208" t="s">
        <v>308</v>
      </c>
      <c r="M9" s="208" t="s">
        <v>308</v>
      </c>
      <c r="N9" s="208" t="s">
        <v>308</v>
      </c>
      <c r="O9" s="208" t="s">
        <v>308</v>
      </c>
      <c r="P9" s="208" t="s">
        <v>308</v>
      </c>
      <c r="Q9" s="206" t="s">
        <v>308</v>
      </c>
      <c r="R9" s="205" t="s">
        <v>308</v>
      </c>
      <c r="S9" s="206">
        <v>637.81195691999994</v>
      </c>
      <c r="T9" s="205" t="s">
        <v>308</v>
      </c>
    </row>
    <row r="10" spans="1:20" ht="10.5" customHeight="1" x14ac:dyDescent="0.15">
      <c r="A10" s="61">
        <v>6</v>
      </c>
      <c r="B10" s="51" t="s">
        <v>68</v>
      </c>
      <c r="C10" s="208" t="s">
        <v>308</v>
      </c>
      <c r="D10" s="208" t="s">
        <v>308</v>
      </c>
      <c r="E10" s="208" t="s">
        <v>308</v>
      </c>
      <c r="F10" s="208" t="s">
        <v>308</v>
      </c>
      <c r="G10" s="208">
        <v>167.03770502</v>
      </c>
      <c r="H10" s="208" t="s">
        <v>308</v>
      </c>
      <c r="I10" s="208">
        <v>39.41197296</v>
      </c>
      <c r="J10" s="208" t="s">
        <v>308</v>
      </c>
      <c r="K10" s="208" t="s">
        <v>308</v>
      </c>
      <c r="L10" s="208" t="s">
        <v>308</v>
      </c>
      <c r="M10" s="208" t="s">
        <v>308</v>
      </c>
      <c r="N10" s="208" t="s">
        <v>308</v>
      </c>
      <c r="O10" s="208" t="s">
        <v>308</v>
      </c>
      <c r="P10" s="208" t="s">
        <v>308</v>
      </c>
      <c r="Q10" s="206" t="s">
        <v>308</v>
      </c>
      <c r="R10" s="205" t="s">
        <v>308</v>
      </c>
      <c r="S10" s="206">
        <v>206.44967798000002</v>
      </c>
      <c r="T10" s="205">
        <v>114.61381846000003</v>
      </c>
    </row>
    <row r="11" spans="1:20" ht="10.5" customHeight="1" x14ac:dyDescent="0.15">
      <c r="A11" s="61">
        <v>7</v>
      </c>
      <c r="B11" s="51" t="s">
        <v>67</v>
      </c>
      <c r="C11" s="208">
        <v>3.3624999999999998</v>
      </c>
      <c r="D11" s="208" t="s">
        <v>308</v>
      </c>
      <c r="E11" s="208" t="s">
        <v>308</v>
      </c>
      <c r="F11" s="208" t="s">
        <v>308</v>
      </c>
      <c r="G11" s="208" t="s">
        <v>308</v>
      </c>
      <c r="H11" s="208" t="s">
        <v>308</v>
      </c>
      <c r="I11" s="208" t="s">
        <v>308</v>
      </c>
      <c r="J11" s="208" t="s">
        <v>308</v>
      </c>
      <c r="K11" s="208" t="s">
        <v>308</v>
      </c>
      <c r="L11" s="208">
        <v>307.87623176</v>
      </c>
      <c r="M11" s="208" t="s">
        <v>308</v>
      </c>
      <c r="N11" s="208" t="s">
        <v>308</v>
      </c>
      <c r="O11" s="208" t="s">
        <v>308</v>
      </c>
      <c r="P11" s="208" t="s">
        <v>308</v>
      </c>
      <c r="Q11" s="206" t="s">
        <v>308</v>
      </c>
      <c r="R11" s="205" t="s">
        <v>308</v>
      </c>
      <c r="S11" s="206">
        <v>311.23873176000001</v>
      </c>
      <c r="T11" s="205" t="s">
        <v>308</v>
      </c>
    </row>
    <row r="12" spans="1:20" ht="10.5" customHeight="1" x14ac:dyDescent="0.15">
      <c r="A12" s="61">
        <v>8</v>
      </c>
      <c r="B12" s="51" t="s">
        <v>66</v>
      </c>
      <c r="C12" s="208" t="s">
        <v>308</v>
      </c>
      <c r="D12" s="208" t="s">
        <v>308</v>
      </c>
      <c r="E12" s="208" t="s">
        <v>308</v>
      </c>
      <c r="F12" s="208" t="s">
        <v>308</v>
      </c>
      <c r="G12" s="208" t="s">
        <v>308</v>
      </c>
      <c r="H12" s="208" t="s">
        <v>308</v>
      </c>
      <c r="I12" s="208" t="s">
        <v>308</v>
      </c>
      <c r="J12" s="208" t="s">
        <v>308</v>
      </c>
      <c r="K12" s="208">
        <v>3978.5310758099999</v>
      </c>
      <c r="L12" s="208" t="s">
        <v>308</v>
      </c>
      <c r="M12" s="208" t="s">
        <v>308</v>
      </c>
      <c r="N12" s="208" t="s">
        <v>308</v>
      </c>
      <c r="O12" s="208" t="s">
        <v>308</v>
      </c>
      <c r="P12" s="208" t="s">
        <v>308</v>
      </c>
      <c r="Q12" s="206" t="s">
        <v>308</v>
      </c>
      <c r="R12" s="205" t="s">
        <v>308</v>
      </c>
      <c r="S12" s="206">
        <v>3978.5310758099999</v>
      </c>
      <c r="T12" s="205" t="s">
        <v>308</v>
      </c>
    </row>
    <row r="13" spans="1:20" ht="10.5" customHeight="1" x14ac:dyDescent="0.15">
      <c r="A13" s="61">
        <v>9</v>
      </c>
      <c r="B13" s="51" t="s">
        <v>98</v>
      </c>
      <c r="C13" s="208" t="s">
        <v>308</v>
      </c>
      <c r="D13" s="208" t="s">
        <v>308</v>
      </c>
      <c r="E13" s="208" t="s">
        <v>308</v>
      </c>
      <c r="F13" s="208" t="s">
        <v>308</v>
      </c>
      <c r="G13" s="208" t="s">
        <v>308</v>
      </c>
      <c r="H13" s="208">
        <v>34065.592562599995</v>
      </c>
      <c r="I13" s="208" t="s">
        <v>308</v>
      </c>
      <c r="J13" s="208" t="s">
        <v>308</v>
      </c>
      <c r="K13" s="208" t="s">
        <v>308</v>
      </c>
      <c r="L13" s="208">
        <v>2756.18796548</v>
      </c>
      <c r="M13" s="208" t="s">
        <v>308</v>
      </c>
      <c r="N13" s="208" t="s">
        <v>308</v>
      </c>
      <c r="O13" s="208" t="s">
        <v>308</v>
      </c>
      <c r="P13" s="208" t="s">
        <v>308</v>
      </c>
      <c r="Q13" s="206" t="s">
        <v>308</v>
      </c>
      <c r="R13" s="205" t="s">
        <v>308</v>
      </c>
      <c r="S13" s="206">
        <v>36821.780528080002</v>
      </c>
      <c r="T13" s="205" t="s">
        <v>308</v>
      </c>
    </row>
    <row r="14" spans="1:20" ht="10.5" customHeight="1" x14ac:dyDescent="0.15">
      <c r="A14" s="61">
        <v>10</v>
      </c>
      <c r="B14" s="51" t="s">
        <v>64</v>
      </c>
      <c r="C14" s="208" t="s">
        <v>308</v>
      </c>
      <c r="D14" s="208" t="s">
        <v>308</v>
      </c>
      <c r="E14" s="208" t="s">
        <v>308</v>
      </c>
      <c r="F14" s="208" t="s">
        <v>308</v>
      </c>
      <c r="G14" s="208" t="s">
        <v>308</v>
      </c>
      <c r="H14" s="208" t="s">
        <v>308</v>
      </c>
      <c r="I14" s="208" t="s">
        <v>308</v>
      </c>
      <c r="J14" s="208" t="s">
        <v>308</v>
      </c>
      <c r="K14" s="208" t="s">
        <v>308</v>
      </c>
      <c r="L14" s="208">
        <v>88.286540189999997</v>
      </c>
      <c r="M14" s="208">
        <v>67.473645500000003</v>
      </c>
      <c r="N14" s="208" t="s">
        <v>308</v>
      </c>
      <c r="O14" s="208" t="s">
        <v>308</v>
      </c>
      <c r="P14" s="208" t="s">
        <v>308</v>
      </c>
      <c r="Q14" s="206" t="s">
        <v>308</v>
      </c>
      <c r="R14" s="205" t="s">
        <v>308</v>
      </c>
      <c r="S14" s="206">
        <v>155.76018568999999</v>
      </c>
      <c r="T14" s="205" t="s">
        <v>308</v>
      </c>
    </row>
    <row r="15" spans="1:20" ht="10.5" customHeight="1" x14ac:dyDescent="0.15">
      <c r="A15" s="390">
        <v>11</v>
      </c>
      <c r="B15" s="434" t="s">
        <v>924</v>
      </c>
      <c r="C15" s="435" t="s">
        <v>308</v>
      </c>
      <c r="D15" s="435" t="s">
        <v>308</v>
      </c>
      <c r="E15" s="435" t="s">
        <v>308</v>
      </c>
      <c r="F15" s="435" t="s">
        <v>308</v>
      </c>
      <c r="G15" s="435" t="s">
        <v>308</v>
      </c>
      <c r="H15" s="435" t="s">
        <v>308</v>
      </c>
      <c r="I15" s="435" t="s">
        <v>308</v>
      </c>
      <c r="J15" s="435" t="s">
        <v>308</v>
      </c>
      <c r="K15" s="435" t="s">
        <v>308</v>
      </c>
      <c r="L15" s="435" t="s">
        <v>308</v>
      </c>
      <c r="M15" s="435">
        <v>409.3828378</v>
      </c>
      <c r="N15" s="435" t="s">
        <v>308</v>
      </c>
      <c r="O15" s="435" t="s">
        <v>308</v>
      </c>
      <c r="P15" s="435" t="s">
        <v>308</v>
      </c>
      <c r="Q15" s="437" t="s">
        <v>308</v>
      </c>
      <c r="R15" s="438" t="s">
        <v>308</v>
      </c>
      <c r="S15" s="437">
        <v>409.3828378</v>
      </c>
      <c r="T15" s="438" t="s">
        <v>308</v>
      </c>
    </row>
    <row r="16" spans="1:20" ht="10.5" customHeight="1" x14ac:dyDescent="0.15">
      <c r="A16" s="61">
        <v>12</v>
      </c>
      <c r="B16" s="51" t="s">
        <v>97</v>
      </c>
      <c r="C16" s="208" t="s">
        <v>308</v>
      </c>
      <c r="D16" s="208" t="s">
        <v>308</v>
      </c>
      <c r="E16" s="208" t="s">
        <v>308</v>
      </c>
      <c r="F16" s="208">
        <v>5129.8810720399997</v>
      </c>
      <c r="G16" s="208" t="s">
        <v>308</v>
      </c>
      <c r="H16" s="208" t="s">
        <v>308</v>
      </c>
      <c r="I16" s="208" t="s">
        <v>308</v>
      </c>
      <c r="J16" s="208" t="s">
        <v>308</v>
      </c>
      <c r="K16" s="208" t="s">
        <v>308</v>
      </c>
      <c r="L16" s="208" t="s">
        <v>308</v>
      </c>
      <c r="M16" s="208" t="s">
        <v>308</v>
      </c>
      <c r="N16" s="208" t="s">
        <v>308</v>
      </c>
      <c r="O16" s="208" t="s">
        <v>308</v>
      </c>
      <c r="P16" s="208" t="s">
        <v>308</v>
      </c>
      <c r="Q16" s="206" t="s">
        <v>308</v>
      </c>
      <c r="R16" s="205" t="s">
        <v>308</v>
      </c>
      <c r="S16" s="206">
        <v>5129.8810720399997</v>
      </c>
      <c r="T16" s="205">
        <v>94.750623779998776</v>
      </c>
    </row>
    <row r="17" spans="1:20" ht="10.5" customHeight="1" x14ac:dyDescent="0.15">
      <c r="A17" s="61">
        <v>15</v>
      </c>
      <c r="B17" s="51" t="s">
        <v>65</v>
      </c>
      <c r="C17" s="208" t="s">
        <v>308</v>
      </c>
      <c r="D17" s="208" t="s">
        <v>308</v>
      </c>
      <c r="E17" s="208" t="s">
        <v>308</v>
      </c>
      <c r="F17" s="208" t="s">
        <v>308</v>
      </c>
      <c r="G17" s="208" t="s">
        <v>308</v>
      </c>
      <c r="H17" s="208" t="s">
        <v>308</v>
      </c>
      <c r="I17" s="208" t="s">
        <v>308</v>
      </c>
      <c r="J17" s="208" t="s">
        <v>308</v>
      </c>
      <c r="K17" s="208" t="s">
        <v>308</v>
      </c>
      <c r="L17" s="208">
        <v>251.13458061</v>
      </c>
      <c r="M17" s="208" t="s">
        <v>308</v>
      </c>
      <c r="N17" s="208">
        <v>211.58967472999998</v>
      </c>
      <c r="O17" s="208" t="s">
        <v>308</v>
      </c>
      <c r="P17" s="208" t="s">
        <v>308</v>
      </c>
      <c r="Q17" s="206" t="s">
        <v>308</v>
      </c>
      <c r="R17" s="205" t="s">
        <v>308</v>
      </c>
      <c r="S17" s="206">
        <v>462.72425534000001</v>
      </c>
      <c r="T17" s="205" t="s">
        <v>308</v>
      </c>
    </row>
    <row r="18" spans="1:20" ht="10.5" customHeight="1" x14ac:dyDescent="0.15">
      <c r="A18" s="61">
        <v>16</v>
      </c>
      <c r="B18" s="51" t="s">
        <v>63</v>
      </c>
      <c r="C18" s="208">
        <v>27.33995578</v>
      </c>
      <c r="D18" s="208" t="s">
        <v>308</v>
      </c>
      <c r="E18" s="208" t="s">
        <v>308</v>
      </c>
      <c r="F18" s="208" t="s">
        <v>308</v>
      </c>
      <c r="G18" s="208">
        <v>3.5999999999999999E-7</v>
      </c>
      <c r="H18" s="208" t="s">
        <v>308</v>
      </c>
      <c r="I18" s="208" t="s">
        <v>308</v>
      </c>
      <c r="J18" s="208" t="s">
        <v>308</v>
      </c>
      <c r="K18" s="208" t="s">
        <v>308</v>
      </c>
      <c r="L18" s="208">
        <v>199.00277046000002</v>
      </c>
      <c r="M18" s="208" t="s">
        <v>308</v>
      </c>
      <c r="N18" s="208">
        <v>1.6E-7</v>
      </c>
      <c r="O18" s="208" t="s">
        <v>308</v>
      </c>
      <c r="P18" s="208" t="s">
        <v>308</v>
      </c>
      <c r="Q18" s="206" t="s">
        <v>308</v>
      </c>
      <c r="R18" s="205" t="s">
        <v>308</v>
      </c>
      <c r="S18" s="206">
        <v>226.34272676000003</v>
      </c>
      <c r="T18" s="205" t="s">
        <v>308</v>
      </c>
    </row>
    <row r="19" spans="1:20" ht="10.5" customHeight="1" x14ac:dyDescent="0.15">
      <c r="A19" s="79">
        <v>17</v>
      </c>
      <c r="B19" s="52" t="s">
        <v>55</v>
      </c>
      <c r="C19" s="210">
        <v>1838.0913597200001</v>
      </c>
      <c r="D19" s="210" t="s">
        <v>308</v>
      </c>
      <c r="E19" s="210" t="s">
        <v>308</v>
      </c>
      <c r="F19" s="210">
        <v>5129.8810720399997</v>
      </c>
      <c r="G19" s="210">
        <v>379.54792275</v>
      </c>
      <c r="H19" s="210">
        <v>34065.592562599995</v>
      </c>
      <c r="I19" s="210">
        <v>39.41197296</v>
      </c>
      <c r="J19" s="210" t="s">
        <v>308</v>
      </c>
      <c r="K19" s="210">
        <v>3978.5310758099999</v>
      </c>
      <c r="L19" s="210">
        <v>3602.4880884999998</v>
      </c>
      <c r="M19" s="210">
        <v>476.85648330000004</v>
      </c>
      <c r="N19" s="210">
        <v>211.58967489</v>
      </c>
      <c r="O19" s="210" t="s">
        <v>308</v>
      </c>
      <c r="P19" s="210" t="s">
        <v>308</v>
      </c>
      <c r="Q19" s="207" t="s">
        <v>308</v>
      </c>
      <c r="R19" s="207" t="s">
        <v>308</v>
      </c>
      <c r="S19" s="207">
        <v>49721.990212570003</v>
      </c>
      <c r="T19" s="207">
        <v>421.87488690999891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"/>
  <sheetViews>
    <sheetView workbookViewId="0">
      <selection activeCell="E3" sqref="E3"/>
    </sheetView>
  </sheetViews>
  <sheetFormatPr baseColWidth="10" defaultColWidth="12" defaultRowHeight="12" x14ac:dyDescent="0.2"/>
  <cols>
    <col min="1" max="1" width="8.6640625" style="270" bestFit="1" customWidth="1"/>
    <col min="2" max="2" width="52.1640625" style="270" customWidth="1"/>
    <col min="3" max="3" width="12" style="270"/>
    <col min="4" max="5" width="18.83203125" style="270" customWidth="1"/>
    <col min="6" max="16384" width="12" style="270"/>
  </cols>
  <sheetData>
    <row r="1" spans="1:5" x14ac:dyDescent="0.2">
      <c r="A1" s="274" t="s">
        <v>770</v>
      </c>
      <c r="B1" s="274" t="s">
        <v>769</v>
      </c>
    </row>
    <row r="2" spans="1:5" x14ac:dyDescent="0.2">
      <c r="E2" s="137" t="s">
        <v>338</v>
      </c>
    </row>
    <row r="3" spans="1:5" x14ac:dyDescent="0.2">
      <c r="D3" s="307"/>
      <c r="E3" s="379">
        <v>44377</v>
      </c>
    </row>
    <row r="4" spans="1:5" x14ac:dyDescent="0.2">
      <c r="D4" s="303" t="s">
        <v>944</v>
      </c>
      <c r="E4" s="270" t="s">
        <v>11</v>
      </c>
    </row>
    <row r="5" spans="1:5" ht="36.75" customHeight="1" x14ac:dyDescent="0.2">
      <c r="B5" s="519" t="s">
        <v>768</v>
      </c>
      <c r="C5" s="520"/>
      <c r="D5" s="407">
        <v>211.589675</v>
      </c>
      <c r="E5" s="407">
        <v>528.97418749999997</v>
      </c>
    </row>
  </sheetData>
  <mergeCells count="1">
    <mergeCell ref="B5:C5"/>
  </mergeCells>
  <hyperlinks>
    <hyperlink ref="E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9"/>
  <sheetViews>
    <sheetView workbookViewId="0">
      <selection activeCell="I3" sqref="I3"/>
    </sheetView>
  </sheetViews>
  <sheetFormatPr baseColWidth="10" defaultRowHeight="10.5" x14ac:dyDescent="0.15"/>
  <cols>
    <col min="1" max="1" width="5.6640625" style="92" bestFit="1" customWidth="1"/>
    <col min="2" max="2" width="53.83203125" style="92" customWidth="1"/>
    <col min="3" max="9" width="16.83203125" style="92" customWidth="1"/>
    <col min="10" max="16384" width="12" style="92"/>
  </cols>
  <sheetData>
    <row r="1" spans="1:9" x14ac:dyDescent="0.15">
      <c r="A1" s="101" t="s">
        <v>311</v>
      </c>
      <c r="B1" s="101" t="s">
        <v>358</v>
      </c>
      <c r="H1" s="137" t="s">
        <v>338</v>
      </c>
    </row>
    <row r="3" spans="1:9" x14ac:dyDescent="0.15">
      <c r="I3" s="400">
        <v>44377</v>
      </c>
    </row>
    <row r="4" spans="1:9" x14ac:dyDescent="0.15">
      <c r="A4" s="521"/>
      <c r="B4" s="522"/>
      <c r="C4" s="47" t="s">
        <v>0</v>
      </c>
      <c r="D4" s="47" t="s">
        <v>1</v>
      </c>
      <c r="E4" s="47" t="s">
        <v>2</v>
      </c>
      <c r="F4" s="47" t="s">
        <v>5</v>
      </c>
      <c r="G4" s="47" t="s">
        <v>6</v>
      </c>
      <c r="H4" s="47" t="s">
        <v>7</v>
      </c>
      <c r="I4" s="47" t="s">
        <v>8</v>
      </c>
    </row>
    <row r="5" spans="1:9" ht="31.5" x14ac:dyDescent="0.15">
      <c r="A5" s="523"/>
      <c r="B5" s="524"/>
      <c r="C5" s="95" t="s">
        <v>106</v>
      </c>
      <c r="D5" s="95" t="s">
        <v>92</v>
      </c>
      <c r="E5" s="95" t="s">
        <v>91</v>
      </c>
      <c r="F5" s="433" t="s">
        <v>9</v>
      </c>
      <c r="G5" s="95" t="s">
        <v>107</v>
      </c>
      <c r="H5" s="95" t="s">
        <v>108</v>
      </c>
      <c r="I5" s="95" t="s">
        <v>630</v>
      </c>
    </row>
    <row r="6" spans="1:9" x14ac:dyDescent="0.15">
      <c r="A6" s="47">
        <v>1</v>
      </c>
      <c r="B6" s="96" t="s">
        <v>109</v>
      </c>
      <c r="C6" s="97" t="s">
        <v>308</v>
      </c>
      <c r="D6" s="209">
        <v>78.603486000000004</v>
      </c>
      <c r="E6" s="209">
        <v>26.204311000000001</v>
      </c>
      <c r="F6" s="215" t="s">
        <v>308</v>
      </c>
      <c r="G6" s="215" t="s">
        <v>308</v>
      </c>
      <c r="H6" s="209">
        <v>104.80779800000001</v>
      </c>
      <c r="I6" s="209">
        <v>28.627440399999998</v>
      </c>
    </row>
    <row r="7" spans="1:9" x14ac:dyDescent="0.15">
      <c r="A7" s="47">
        <v>2</v>
      </c>
      <c r="B7" s="51" t="s">
        <v>110</v>
      </c>
      <c r="C7" s="98" t="s">
        <v>308</v>
      </c>
      <c r="D7" s="216" t="s">
        <v>308</v>
      </c>
      <c r="E7" s="216" t="s">
        <v>308</v>
      </c>
      <c r="F7" s="215" t="s">
        <v>308</v>
      </c>
      <c r="G7" s="215" t="s">
        <v>308</v>
      </c>
      <c r="H7" s="217" t="s">
        <v>308</v>
      </c>
      <c r="I7" s="217" t="s">
        <v>308</v>
      </c>
    </row>
    <row r="8" spans="1:9" x14ac:dyDescent="0.15">
      <c r="A8" s="47">
        <v>3</v>
      </c>
      <c r="B8" s="51" t="s">
        <v>111</v>
      </c>
      <c r="C8" s="99" t="s">
        <v>308</v>
      </c>
      <c r="D8" s="217" t="s">
        <v>308</v>
      </c>
      <c r="E8" s="216" t="s">
        <v>308</v>
      </c>
      <c r="F8" s="216" t="s">
        <v>308</v>
      </c>
      <c r="G8" s="217" t="s">
        <v>308</v>
      </c>
      <c r="H8" s="217" t="s">
        <v>308</v>
      </c>
      <c r="I8" s="217" t="s">
        <v>308</v>
      </c>
    </row>
    <row r="9" spans="1:9" x14ac:dyDescent="0.15">
      <c r="A9" s="47">
        <v>4</v>
      </c>
      <c r="B9" s="51" t="s">
        <v>112</v>
      </c>
      <c r="C9" s="99" t="s">
        <v>308</v>
      </c>
      <c r="D9" s="216" t="s">
        <v>308</v>
      </c>
      <c r="E9" s="216" t="s">
        <v>308</v>
      </c>
      <c r="F9" s="217" t="s">
        <v>308</v>
      </c>
      <c r="G9" s="217" t="s">
        <v>308</v>
      </c>
      <c r="H9" s="217" t="s">
        <v>308</v>
      </c>
      <c r="I9" s="217" t="s">
        <v>308</v>
      </c>
    </row>
    <row r="10" spans="1:9" x14ac:dyDescent="0.15">
      <c r="A10" s="47">
        <v>5</v>
      </c>
      <c r="B10" s="51" t="s">
        <v>115</v>
      </c>
      <c r="C10" s="99" t="s">
        <v>308</v>
      </c>
      <c r="D10" s="216" t="s">
        <v>308</v>
      </c>
      <c r="E10" s="216" t="s">
        <v>308</v>
      </c>
      <c r="F10" s="217" t="s">
        <v>308</v>
      </c>
      <c r="G10" s="217" t="s">
        <v>308</v>
      </c>
      <c r="H10" s="217" t="s">
        <v>308</v>
      </c>
      <c r="I10" s="217" t="s">
        <v>308</v>
      </c>
    </row>
    <row r="11" spans="1:9" x14ac:dyDescent="0.15">
      <c r="A11" s="47">
        <v>6</v>
      </c>
      <c r="B11" s="51" t="s">
        <v>116</v>
      </c>
      <c r="C11" s="99" t="s">
        <v>308</v>
      </c>
      <c r="D11" s="216" t="s">
        <v>308</v>
      </c>
      <c r="E11" s="216" t="s">
        <v>308</v>
      </c>
      <c r="F11" s="217" t="s">
        <v>308</v>
      </c>
      <c r="G11" s="217" t="s">
        <v>308</v>
      </c>
      <c r="H11" s="217" t="s">
        <v>308</v>
      </c>
      <c r="I11" s="217" t="s">
        <v>308</v>
      </c>
    </row>
    <row r="12" spans="1:9" x14ac:dyDescent="0.15">
      <c r="A12" s="47">
        <v>7</v>
      </c>
      <c r="B12" s="51" t="s">
        <v>117</v>
      </c>
      <c r="C12" s="99" t="s">
        <v>308</v>
      </c>
      <c r="D12" s="216" t="s">
        <v>308</v>
      </c>
      <c r="E12" s="216" t="s">
        <v>308</v>
      </c>
      <c r="F12" s="217" t="s">
        <v>308</v>
      </c>
      <c r="G12" s="217" t="s">
        <v>308</v>
      </c>
      <c r="H12" s="217" t="s">
        <v>308</v>
      </c>
      <c r="I12" s="217" t="s">
        <v>308</v>
      </c>
    </row>
    <row r="13" spans="1:9" x14ac:dyDescent="0.15">
      <c r="A13" s="47">
        <v>8</v>
      </c>
      <c r="B13" s="51" t="s">
        <v>113</v>
      </c>
      <c r="C13" s="99" t="s">
        <v>308</v>
      </c>
      <c r="D13" s="216" t="s">
        <v>308</v>
      </c>
      <c r="E13" s="216" t="s">
        <v>308</v>
      </c>
      <c r="F13" s="216" t="s">
        <v>308</v>
      </c>
      <c r="G13" s="216" t="s">
        <v>308</v>
      </c>
      <c r="H13" s="217" t="s">
        <v>308</v>
      </c>
      <c r="I13" s="217" t="s">
        <v>308</v>
      </c>
    </row>
    <row r="14" spans="1:9" x14ac:dyDescent="0.15">
      <c r="A14" s="47">
        <v>9</v>
      </c>
      <c r="B14" s="51" t="s">
        <v>114</v>
      </c>
      <c r="C14" s="99" t="s">
        <v>308</v>
      </c>
      <c r="D14" s="216" t="s">
        <v>308</v>
      </c>
      <c r="E14" s="216" t="s">
        <v>308</v>
      </c>
      <c r="F14" s="216" t="s">
        <v>308</v>
      </c>
      <c r="G14" s="216" t="s">
        <v>308</v>
      </c>
      <c r="H14" s="217" t="s">
        <v>308</v>
      </c>
      <c r="I14" s="217" t="s">
        <v>308</v>
      </c>
    </row>
    <row r="15" spans="1:9" s="93" customFormat="1" x14ac:dyDescent="0.15">
      <c r="A15" s="47">
        <v>10</v>
      </c>
      <c r="B15" s="51" t="s">
        <v>10</v>
      </c>
      <c r="C15" s="97" t="s">
        <v>308</v>
      </c>
      <c r="D15" s="215" t="s">
        <v>308</v>
      </c>
      <c r="E15" s="215" t="s">
        <v>308</v>
      </c>
      <c r="F15" s="215" t="s">
        <v>308</v>
      </c>
      <c r="G15" s="215" t="s">
        <v>308</v>
      </c>
      <c r="H15" s="209" t="s">
        <v>308</v>
      </c>
      <c r="I15" s="209" t="s">
        <v>308</v>
      </c>
    </row>
    <row r="16" spans="1:9" s="93" customFormat="1" x14ac:dyDescent="0.15">
      <c r="A16" s="102">
        <v>11</v>
      </c>
      <c r="B16" s="52" t="s">
        <v>55</v>
      </c>
      <c r="C16" s="100" t="s">
        <v>308</v>
      </c>
      <c r="D16" s="218" t="s">
        <v>308</v>
      </c>
      <c r="E16" s="218" t="s">
        <v>308</v>
      </c>
      <c r="F16" s="218" t="s">
        <v>308</v>
      </c>
      <c r="G16" s="218" t="s">
        <v>308</v>
      </c>
      <c r="H16" s="218" t="s">
        <v>308</v>
      </c>
      <c r="I16" s="211">
        <v>28.627440399999998</v>
      </c>
    </row>
    <row r="19" spans="3:9" x14ac:dyDescent="0.15">
      <c r="C19" s="94"/>
      <c r="D19" s="94"/>
      <c r="E19" s="94"/>
      <c r="F19" s="94"/>
      <c r="G19" s="94"/>
      <c r="H19" s="94"/>
      <c r="I19" s="94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"/>
  <sheetViews>
    <sheetView workbookViewId="0">
      <selection activeCell="D1" sqref="D1"/>
    </sheetView>
  </sheetViews>
  <sheetFormatPr baseColWidth="10" defaultRowHeight="10.5" x14ac:dyDescent="0.15"/>
  <cols>
    <col min="1" max="1" width="5.33203125" style="92" bestFit="1" customWidth="1"/>
    <col min="2" max="2" width="55.83203125" style="92" bestFit="1" customWidth="1"/>
    <col min="3" max="4" width="17" style="92" customWidth="1"/>
    <col min="5" max="16384" width="12" style="92"/>
  </cols>
  <sheetData>
    <row r="1" spans="1:8" x14ac:dyDescent="0.15">
      <c r="A1" s="101" t="s">
        <v>312</v>
      </c>
      <c r="B1" s="101" t="s">
        <v>359</v>
      </c>
      <c r="D1" s="400">
        <v>44377</v>
      </c>
    </row>
    <row r="2" spans="1:8" x14ac:dyDescent="0.15">
      <c r="H2" s="137" t="s">
        <v>338</v>
      </c>
    </row>
    <row r="4" spans="1:8" x14ac:dyDescent="0.15">
      <c r="A4" s="521"/>
      <c r="B4" s="522"/>
      <c r="C4" s="47" t="s">
        <v>0</v>
      </c>
      <c r="D4" s="47" t="s">
        <v>1</v>
      </c>
    </row>
    <row r="5" spans="1:8" ht="21" x14ac:dyDescent="0.15">
      <c r="A5" s="523"/>
      <c r="B5" s="524"/>
      <c r="C5" s="95" t="s">
        <v>123</v>
      </c>
      <c r="D5" s="95" t="s">
        <v>93</v>
      </c>
    </row>
    <row r="6" spans="1:8" ht="10.5" customHeight="1" x14ac:dyDescent="0.15">
      <c r="A6" s="47">
        <v>1</v>
      </c>
      <c r="B6" s="96" t="s">
        <v>118</v>
      </c>
      <c r="C6" s="55" t="s">
        <v>308</v>
      </c>
      <c r="D6" s="55" t="s">
        <v>308</v>
      </c>
    </row>
    <row r="7" spans="1:8" ht="10.5" customHeight="1" x14ac:dyDescent="0.15">
      <c r="A7" s="47">
        <v>2</v>
      </c>
      <c r="B7" s="51" t="s">
        <v>119</v>
      </c>
      <c r="C7" s="97" t="s">
        <v>308</v>
      </c>
      <c r="D7" s="55" t="s">
        <v>308</v>
      </c>
    </row>
    <row r="8" spans="1:8" ht="10.5" customHeight="1" x14ac:dyDescent="0.15">
      <c r="A8" s="47">
        <v>3</v>
      </c>
      <c r="B8" s="51" t="s">
        <v>120</v>
      </c>
      <c r="C8" s="97" t="s">
        <v>308</v>
      </c>
      <c r="D8" s="55" t="s">
        <v>308</v>
      </c>
    </row>
    <row r="9" spans="1:8" ht="10.5" customHeight="1" x14ac:dyDescent="0.15">
      <c r="A9" s="47">
        <v>4</v>
      </c>
      <c r="B9" s="51" t="s">
        <v>122</v>
      </c>
      <c r="C9" s="209">
        <v>104.80779800000001</v>
      </c>
      <c r="D9" s="209">
        <v>53.338492409999994</v>
      </c>
    </row>
    <row r="10" spans="1:8" ht="10.5" customHeight="1" x14ac:dyDescent="0.15">
      <c r="A10" s="47" t="s">
        <v>121</v>
      </c>
      <c r="B10" s="51" t="s">
        <v>360</v>
      </c>
      <c r="C10" s="209" t="s">
        <v>308</v>
      </c>
      <c r="D10" s="209" t="s">
        <v>308</v>
      </c>
    </row>
    <row r="11" spans="1:8" ht="10.5" customHeight="1" x14ac:dyDescent="0.15">
      <c r="A11" s="102">
        <v>5</v>
      </c>
      <c r="B11" s="52" t="s">
        <v>55</v>
      </c>
      <c r="C11" s="211">
        <v>104.80779800000001</v>
      </c>
      <c r="D11" s="211">
        <v>53.338492409999994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"/>
  <sheetViews>
    <sheetView workbookViewId="0">
      <selection activeCell="E1" sqref="E1"/>
    </sheetView>
  </sheetViews>
  <sheetFormatPr baseColWidth="10" defaultRowHeight="10.5" x14ac:dyDescent="0.15"/>
  <cols>
    <col min="1" max="1" width="8.5" style="92" bestFit="1" customWidth="1"/>
    <col min="2" max="2" width="51.1640625" style="92" customWidth="1"/>
    <col min="3" max="12" width="14.5" style="92" customWidth="1"/>
    <col min="13" max="16384" width="12" style="92"/>
  </cols>
  <sheetData>
    <row r="1" spans="1:12" x14ac:dyDescent="0.15">
      <c r="A1" s="101" t="s">
        <v>771</v>
      </c>
      <c r="B1" s="101" t="s">
        <v>361</v>
      </c>
      <c r="E1" s="400">
        <v>44377</v>
      </c>
    </row>
    <row r="2" spans="1:12" x14ac:dyDescent="0.15">
      <c r="H2" s="137" t="s">
        <v>338</v>
      </c>
    </row>
    <row r="3" spans="1:12" x14ac:dyDescent="0.15">
      <c r="B3" s="103"/>
    </row>
    <row r="4" spans="1:12" ht="15.75" customHeight="1" x14ac:dyDescent="0.15">
      <c r="A4" s="105"/>
      <c r="B4" s="525" t="s">
        <v>94</v>
      </c>
      <c r="C4" s="525" t="s">
        <v>61</v>
      </c>
      <c r="D4" s="525"/>
      <c r="E4" s="525"/>
      <c r="F4" s="525"/>
      <c r="G4" s="525"/>
      <c r="H4" s="525"/>
      <c r="I4" s="525"/>
      <c r="J4" s="525"/>
      <c r="K4" s="527" t="s">
        <v>126</v>
      </c>
      <c r="L4" s="527" t="s">
        <v>125</v>
      </c>
    </row>
    <row r="5" spans="1:12" ht="15.75" customHeight="1" x14ac:dyDescent="0.15">
      <c r="A5" s="105"/>
      <c r="B5" s="526"/>
      <c r="C5" s="441" t="s">
        <v>0</v>
      </c>
      <c r="D5" s="441" t="s">
        <v>5</v>
      </c>
      <c r="E5" s="441" t="s">
        <v>6</v>
      </c>
      <c r="F5" s="441" t="s">
        <v>7</v>
      </c>
      <c r="G5" s="441" t="s">
        <v>189</v>
      </c>
      <c r="H5" s="441" t="s">
        <v>190</v>
      </c>
      <c r="I5" s="441" t="s">
        <v>191</v>
      </c>
      <c r="J5" s="441" t="s">
        <v>192</v>
      </c>
      <c r="K5" s="528"/>
      <c r="L5" s="528"/>
    </row>
    <row r="6" spans="1:12" ht="18" customHeight="1" x14ac:dyDescent="0.15">
      <c r="A6" s="106"/>
      <c r="B6" s="525"/>
      <c r="C6" s="104">
        <v>0</v>
      </c>
      <c r="D6" s="104">
        <v>0.1</v>
      </c>
      <c r="E6" s="104">
        <v>0.2</v>
      </c>
      <c r="F6" s="104">
        <v>0.5</v>
      </c>
      <c r="G6" s="104">
        <v>0.75</v>
      </c>
      <c r="H6" s="104">
        <v>1</v>
      </c>
      <c r="I6" s="104">
        <v>1.5</v>
      </c>
      <c r="J6" s="104" t="s">
        <v>62</v>
      </c>
      <c r="K6" s="527"/>
      <c r="L6" s="527"/>
    </row>
    <row r="7" spans="1:12" x14ac:dyDescent="0.15">
      <c r="A7" s="107">
        <v>1</v>
      </c>
      <c r="B7" s="70" t="s">
        <v>69</v>
      </c>
      <c r="C7" s="84" t="s">
        <v>308</v>
      </c>
      <c r="D7" s="84" t="s">
        <v>308</v>
      </c>
      <c r="E7" s="84" t="s">
        <v>308</v>
      </c>
      <c r="F7" s="84" t="s">
        <v>308</v>
      </c>
      <c r="G7" s="84" t="s">
        <v>308</v>
      </c>
      <c r="H7" s="84" t="s">
        <v>308</v>
      </c>
      <c r="I7" s="84" t="s">
        <v>308</v>
      </c>
      <c r="J7" s="84" t="s">
        <v>308</v>
      </c>
      <c r="K7" s="84" t="s">
        <v>308</v>
      </c>
      <c r="L7" s="83" t="s">
        <v>308</v>
      </c>
    </row>
    <row r="8" spans="1:12" x14ac:dyDescent="0.15">
      <c r="A8" s="107">
        <v>2</v>
      </c>
      <c r="B8" s="70" t="s">
        <v>95</v>
      </c>
      <c r="C8" s="84" t="s">
        <v>308</v>
      </c>
      <c r="D8" s="84" t="s">
        <v>308</v>
      </c>
      <c r="E8" s="84" t="s">
        <v>308</v>
      </c>
      <c r="F8" s="84" t="s">
        <v>308</v>
      </c>
      <c r="G8" s="84" t="s">
        <v>308</v>
      </c>
      <c r="H8" s="84" t="s">
        <v>308</v>
      </c>
      <c r="I8" s="84" t="s">
        <v>308</v>
      </c>
      <c r="J8" s="84" t="s">
        <v>308</v>
      </c>
      <c r="K8" s="84" t="s">
        <v>308</v>
      </c>
      <c r="L8" s="83" t="s">
        <v>308</v>
      </c>
    </row>
    <row r="9" spans="1:12" x14ac:dyDescent="0.15">
      <c r="A9" s="107">
        <v>3</v>
      </c>
      <c r="B9" s="70" t="s">
        <v>96</v>
      </c>
      <c r="C9" s="84" t="s">
        <v>308</v>
      </c>
      <c r="D9" s="84" t="s">
        <v>308</v>
      </c>
      <c r="E9" s="84" t="s">
        <v>308</v>
      </c>
      <c r="F9" s="84" t="s">
        <v>308</v>
      </c>
      <c r="G9" s="84" t="s">
        <v>308</v>
      </c>
      <c r="H9" s="84" t="s">
        <v>308</v>
      </c>
      <c r="I9" s="84" t="s">
        <v>308</v>
      </c>
      <c r="J9" s="84" t="s">
        <v>308</v>
      </c>
      <c r="K9" s="84" t="s">
        <v>308</v>
      </c>
      <c r="L9" s="83" t="s">
        <v>308</v>
      </c>
    </row>
    <row r="10" spans="1:12" x14ac:dyDescent="0.15">
      <c r="A10" s="107">
        <v>4</v>
      </c>
      <c r="B10" s="70" t="s">
        <v>70</v>
      </c>
      <c r="C10" s="84" t="s">
        <v>308</v>
      </c>
      <c r="D10" s="84" t="s">
        <v>308</v>
      </c>
      <c r="E10" s="84" t="s">
        <v>308</v>
      </c>
      <c r="F10" s="84" t="s">
        <v>308</v>
      </c>
      <c r="G10" s="84" t="s">
        <v>308</v>
      </c>
      <c r="H10" s="84" t="s">
        <v>308</v>
      </c>
      <c r="I10" s="84" t="s">
        <v>308</v>
      </c>
      <c r="J10" s="84" t="s">
        <v>308</v>
      </c>
      <c r="K10" s="84" t="s">
        <v>308</v>
      </c>
      <c r="L10" s="83" t="s">
        <v>308</v>
      </c>
    </row>
    <row r="11" spans="1:12" x14ac:dyDescent="0.15">
      <c r="A11" s="107">
        <v>6</v>
      </c>
      <c r="B11" s="70" t="s">
        <v>68</v>
      </c>
      <c r="C11" s="84" t="s">
        <v>308</v>
      </c>
      <c r="D11" s="84" t="s">
        <v>308</v>
      </c>
      <c r="E11" s="213">
        <v>79.254862000000003</v>
      </c>
      <c r="F11" s="213">
        <v>25.552935999999999</v>
      </c>
      <c r="G11" s="213" t="s">
        <v>308</v>
      </c>
      <c r="H11" s="213" t="s">
        <v>308</v>
      </c>
      <c r="I11" s="213" t="s">
        <v>308</v>
      </c>
      <c r="J11" s="213" t="s">
        <v>308</v>
      </c>
      <c r="K11" s="213">
        <v>104.80779800000001</v>
      </c>
      <c r="L11" s="83" t="s">
        <v>308</v>
      </c>
    </row>
    <row r="12" spans="1:12" x14ac:dyDescent="0.15">
      <c r="A12" s="107">
        <v>7</v>
      </c>
      <c r="B12" s="70" t="s">
        <v>67</v>
      </c>
      <c r="C12" s="84" t="s">
        <v>308</v>
      </c>
      <c r="D12" s="84" t="s">
        <v>308</v>
      </c>
      <c r="E12" s="213" t="s">
        <v>308</v>
      </c>
      <c r="F12" s="213" t="s">
        <v>308</v>
      </c>
      <c r="G12" s="213" t="s">
        <v>308</v>
      </c>
      <c r="H12" s="213" t="s">
        <v>308</v>
      </c>
      <c r="I12" s="213" t="s">
        <v>308</v>
      </c>
      <c r="J12" s="213" t="s">
        <v>308</v>
      </c>
      <c r="K12" s="213" t="s">
        <v>308</v>
      </c>
      <c r="L12" s="83" t="s">
        <v>308</v>
      </c>
    </row>
    <row r="13" spans="1:12" x14ac:dyDescent="0.15">
      <c r="A13" s="107">
        <v>8</v>
      </c>
      <c r="B13" s="70" t="s">
        <v>66</v>
      </c>
      <c r="C13" s="84" t="s">
        <v>308</v>
      </c>
      <c r="D13" s="84" t="s">
        <v>308</v>
      </c>
      <c r="E13" s="213" t="s">
        <v>308</v>
      </c>
      <c r="F13" s="213" t="s">
        <v>308</v>
      </c>
      <c r="G13" s="213" t="s">
        <v>308</v>
      </c>
      <c r="H13" s="213" t="s">
        <v>308</v>
      </c>
      <c r="I13" s="213" t="s">
        <v>308</v>
      </c>
      <c r="J13" s="213" t="s">
        <v>308</v>
      </c>
      <c r="K13" s="213" t="s">
        <v>308</v>
      </c>
      <c r="L13" s="83" t="s">
        <v>308</v>
      </c>
    </row>
    <row r="14" spans="1:12" x14ac:dyDescent="0.15">
      <c r="A14" s="107">
        <v>9</v>
      </c>
      <c r="B14" s="70" t="s">
        <v>124</v>
      </c>
      <c r="C14" s="84" t="s">
        <v>308</v>
      </c>
      <c r="D14" s="84" t="s">
        <v>308</v>
      </c>
      <c r="E14" s="213" t="s">
        <v>308</v>
      </c>
      <c r="F14" s="213" t="s">
        <v>308</v>
      </c>
      <c r="G14" s="213" t="s">
        <v>308</v>
      </c>
      <c r="H14" s="213" t="s">
        <v>308</v>
      </c>
      <c r="I14" s="213" t="s">
        <v>308</v>
      </c>
      <c r="J14" s="213" t="s">
        <v>308</v>
      </c>
      <c r="K14" s="213" t="s">
        <v>308</v>
      </c>
      <c r="L14" s="83" t="s">
        <v>308</v>
      </c>
    </row>
    <row r="15" spans="1:12" x14ac:dyDescent="0.15">
      <c r="A15" s="107">
        <v>10</v>
      </c>
      <c r="B15" s="70" t="s">
        <v>63</v>
      </c>
      <c r="C15" s="84" t="s">
        <v>308</v>
      </c>
      <c r="D15" s="84" t="s">
        <v>308</v>
      </c>
      <c r="E15" s="213" t="s">
        <v>308</v>
      </c>
      <c r="F15" s="213" t="s">
        <v>308</v>
      </c>
      <c r="G15" s="213" t="s">
        <v>308</v>
      </c>
      <c r="H15" s="213" t="s">
        <v>308</v>
      </c>
      <c r="I15" s="213" t="s">
        <v>308</v>
      </c>
      <c r="J15" s="213" t="s">
        <v>308</v>
      </c>
      <c r="K15" s="213" t="s">
        <v>308</v>
      </c>
      <c r="L15" s="83" t="s">
        <v>308</v>
      </c>
    </row>
    <row r="16" spans="1:12" x14ac:dyDescent="0.15">
      <c r="A16" s="108">
        <v>11</v>
      </c>
      <c r="B16" s="72" t="s">
        <v>55</v>
      </c>
      <c r="C16" s="85" t="s">
        <v>308</v>
      </c>
      <c r="D16" s="85" t="s">
        <v>308</v>
      </c>
      <c r="E16" s="214">
        <v>79.254862000000003</v>
      </c>
      <c r="F16" s="214">
        <v>25.552935999999999</v>
      </c>
      <c r="G16" s="214" t="s">
        <v>308</v>
      </c>
      <c r="H16" s="214" t="s">
        <v>308</v>
      </c>
      <c r="I16" s="214" t="s">
        <v>308</v>
      </c>
      <c r="J16" s="214" t="s">
        <v>308</v>
      </c>
      <c r="K16" s="214">
        <v>104.80779800000001</v>
      </c>
      <c r="L16" s="85" t="s">
        <v>308</v>
      </c>
    </row>
  </sheetData>
  <mergeCells count="4">
    <mergeCell ref="C4:J4"/>
    <mergeCell ref="B4:B6"/>
    <mergeCell ref="K4:K6"/>
    <mergeCell ref="L4:L6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I10" sqref="I10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369</v>
      </c>
      <c r="B1" s="19" t="s">
        <v>363</v>
      </c>
      <c r="G1" s="143">
        <v>44377</v>
      </c>
    </row>
    <row r="2" spans="1:8" x14ac:dyDescent="0.15">
      <c r="H2" s="137" t="s">
        <v>338</v>
      </c>
    </row>
    <row r="3" spans="1:8" x14ac:dyDescent="0.15">
      <c r="A3" s="111"/>
      <c r="B3" s="112"/>
      <c r="C3" s="109" t="s">
        <v>0</v>
      </c>
      <c r="D3" s="109" t="s">
        <v>1</v>
      </c>
      <c r="E3" s="109" t="s">
        <v>2</v>
      </c>
      <c r="F3" s="109" t="s">
        <v>5</v>
      </c>
      <c r="G3" s="109" t="s">
        <v>6</v>
      </c>
    </row>
    <row r="4" spans="1:8" ht="33.75" customHeight="1" x14ac:dyDescent="0.15">
      <c r="A4" s="113"/>
      <c r="B4" s="114"/>
      <c r="C4" s="110" t="s">
        <v>657</v>
      </c>
      <c r="D4" s="110" t="s">
        <v>650</v>
      </c>
      <c r="E4" s="110" t="s">
        <v>651</v>
      </c>
      <c r="F4" s="110" t="s">
        <v>652</v>
      </c>
      <c r="G4" s="110" t="s">
        <v>653</v>
      </c>
    </row>
    <row r="5" spans="1:8" x14ac:dyDescent="0.15">
      <c r="A5" s="115">
        <v>1</v>
      </c>
      <c r="B5" s="109" t="s">
        <v>645</v>
      </c>
      <c r="C5" s="116">
        <v>273.2</v>
      </c>
      <c r="D5" s="116">
        <v>9.5</v>
      </c>
      <c r="E5" s="116">
        <v>0</v>
      </c>
      <c r="F5" s="116">
        <v>186.8</v>
      </c>
      <c r="G5" s="116">
        <v>76.899999999999977</v>
      </c>
    </row>
    <row r="6" spans="1:8" x14ac:dyDescent="0.15">
      <c r="A6" s="115">
        <v>2</v>
      </c>
      <c r="B6" s="109" t="s">
        <v>240</v>
      </c>
      <c r="C6" s="116"/>
      <c r="D6" s="116"/>
      <c r="E6" s="116"/>
      <c r="F6" s="116"/>
      <c r="G6" s="116"/>
    </row>
    <row r="7" spans="1:8" x14ac:dyDescent="0.15">
      <c r="A7" s="115">
        <v>3</v>
      </c>
      <c r="B7" s="109" t="s">
        <v>646</v>
      </c>
      <c r="C7" s="116"/>
      <c r="D7" s="116"/>
      <c r="E7" s="116"/>
      <c r="F7" s="116"/>
      <c r="G7" s="116"/>
    </row>
    <row r="8" spans="1:8" x14ac:dyDescent="0.15">
      <c r="A8" s="126">
        <v>4</v>
      </c>
      <c r="B8" s="117" t="s">
        <v>175</v>
      </c>
      <c r="C8" s="150">
        <v>273.2</v>
      </c>
      <c r="D8" s="150">
        <v>9.5</v>
      </c>
      <c r="E8" s="150">
        <v>0</v>
      </c>
      <c r="F8" s="150">
        <v>186.8</v>
      </c>
      <c r="G8" s="150">
        <v>76.899999999999977</v>
      </c>
    </row>
    <row r="9" spans="1:8" s="111" customFormat="1" x14ac:dyDescent="0.15">
      <c r="A9" s="139"/>
      <c r="C9" s="140"/>
      <c r="D9" s="140"/>
      <c r="E9" s="140"/>
      <c r="F9" s="140"/>
      <c r="G9" s="140"/>
    </row>
    <row r="10" spans="1:8" s="111" customFormat="1" x14ac:dyDescent="0.15">
      <c r="A10" s="139"/>
      <c r="C10" s="140"/>
      <c r="D10" s="140"/>
      <c r="E10" s="140"/>
      <c r="F10" s="140"/>
      <c r="G10" s="140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6"/>
  <sheetViews>
    <sheetView workbookViewId="0">
      <selection activeCell="H14" sqref="H14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368</v>
      </c>
      <c r="B1" s="19" t="s">
        <v>363</v>
      </c>
      <c r="H1" s="143">
        <v>44377</v>
      </c>
    </row>
    <row r="2" spans="1:9" x14ac:dyDescent="0.15">
      <c r="I2" s="137" t="s">
        <v>338</v>
      </c>
    </row>
    <row r="3" spans="1:9" x14ac:dyDescent="0.15">
      <c r="C3" s="141" t="s">
        <v>0</v>
      </c>
      <c r="D3" s="141" t="s">
        <v>1</v>
      </c>
      <c r="E3" s="141" t="s">
        <v>2</v>
      </c>
      <c r="F3" s="141" t="s">
        <v>5</v>
      </c>
      <c r="G3" s="141" t="s">
        <v>6</v>
      </c>
      <c r="H3" s="141" t="s">
        <v>7</v>
      </c>
    </row>
    <row r="4" spans="1:9" x14ac:dyDescent="0.15">
      <c r="C4" s="529" t="s">
        <v>647</v>
      </c>
      <c r="D4" s="529"/>
      <c r="E4" s="529"/>
      <c r="F4" s="529"/>
      <c r="G4" s="529" t="s">
        <v>648</v>
      </c>
      <c r="H4" s="529"/>
    </row>
    <row r="5" spans="1:9" x14ac:dyDescent="0.15">
      <c r="C5" s="529" t="s">
        <v>373</v>
      </c>
      <c r="D5" s="529"/>
      <c r="E5" s="529" t="s">
        <v>649</v>
      </c>
      <c r="F5" s="529"/>
      <c r="G5" s="492" t="s">
        <v>373</v>
      </c>
      <c r="H5" s="492" t="s">
        <v>649</v>
      </c>
    </row>
    <row r="6" spans="1:9" x14ac:dyDescent="0.15">
      <c r="C6" s="141" t="s">
        <v>374</v>
      </c>
      <c r="D6" s="141" t="s">
        <v>375</v>
      </c>
      <c r="E6" s="189" t="s">
        <v>374</v>
      </c>
      <c r="F6" s="189" t="s">
        <v>375</v>
      </c>
      <c r="G6" s="492"/>
      <c r="H6" s="492"/>
    </row>
    <row r="7" spans="1:9" x14ac:dyDescent="0.15">
      <c r="C7" s="141"/>
      <c r="D7" s="141"/>
      <c r="E7" s="141"/>
      <c r="F7" s="141"/>
      <c r="G7" s="63"/>
      <c r="H7" s="63"/>
    </row>
    <row r="8" spans="1:9" ht="12" x14ac:dyDescent="0.2">
      <c r="B8" s="170" t="s">
        <v>376</v>
      </c>
      <c r="C8" s="109"/>
      <c r="D8" s="116">
        <v>186.8</v>
      </c>
      <c r="E8" s="109"/>
      <c r="F8" s="109"/>
      <c r="G8" s="109"/>
      <c r="H8" s="109"/>
    </row>
    <row r="9" spans="1:9" ht="12" x14ac:dyDescent="0.2">
      <c r="B9" s="170" t="s">
        <v>377</v>
      </c>
      <c r="C9" s="109"/>
      <c r="D9" s="109"/>
      <c r="E9" s="109"/>
      <c r="F9" s="109"/>
      <c r="G9" s="109"/>
      <c r="H9" s="109"/>
    </row>
    <row r="10" spans="1:9" ht="12" x14ac:dyDescent="0.2">
      <c r="B10" s="170" t="s">
        <v>378</v>
      </c>
      <c r="C10" s="109"/>
      <c r="D10" s="109"/>
      <c r="E10" s="109"/>
      <c r="F10" s="109"/>
      <c r="G10" s="109"/>
      <c r="H10" s="109"/>
    </row>
    <row r="11" spans="1:9" ht="12" x14ac:dyDescent="0.2">
      <c r="B11" s="170" t="s">
        <v>379</v>
      </c>
      <c r="C11" s="109"/>
      <c r="D11" s="109"/>
      <c r="E11" s="109"/>
      <c r="F11" s="109"/>
      <c r="G11" s="109"/>
      <c r="H11" s="109"/>
    </row>
    <row r="12" spans="1:9" ht="12" x14ac:dyDescent="0.2">
      <c r="B12" s="170" t="s">
        <v>380</v>
      </c>
      <c r="C12" s="109"/>
      <c r="D12" s="109"/>
      <c r="E12" s="109"/>
      <c r="F12" s="109"/>
      <c r="G12" s="109"/>
      <c r="H12" s="109"/>
    </row>
    <row r="13" spans="1:9" ht="12" x14ac:dyDescent="0.2">
      <c r="B13" s="170" t="s">
        <v>381</v>
      </c>
      <c r="C13" s="109"/>
      <c r="D13" s="109"/>
      <c r="E13" s="109"/>
      <c r="F13" s="109"/>
      <c r="G13" s="109"/>
      <c r="H13" s="109"/>
    </row>
    <row r="14" spans="1:9" ht="12" x14ac:dyDescent="0.2">
      <c r="B14" s="170" t="s">
        <v>382</v>
      </c>
      <c r="C14" s="109"/>
      <c r="D14" s="109"/>
      <c r="E14" s="109"/>
      <c r="F14" s="109"/>
      <c r="G14" s="109"/>
      <c r="H14" s="109"/>
    </row>
    <row r="15" spans="1:9" ht="12" x14ac:dyDescent="0.2">
      <c r="B15" s="170" t="s">
        <v>383</v>
      </c>
      <c r="C15" s="109"/>
      <c r="D15" s="109"/>
      <c r="E15" s="109"/>
      <c r="F15" s="109"/>
      <c r="G15" s="109"/>
      <c r="H15" s="109"/>
    </row>
    <row r="16" spans="1:9" x14ac:dyDescent="0.15">
      <c r="B16" s="117" t="s">
        <v>370</v>
      </c>
      <c r="C16" s="117"/>
      <c r="D16" s="150">
        <v>186.8</v>
      </c>
      <c r="E16" s="117"/>
      <c r="F16" s="117"/>
      <c r="G16" s="117"/>
      <c r="H16" s="117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7"/>
  <sheetViews>
    <sheetView workbookViewId="0">
      <selection activeCell="E2" sqref="E2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313</v>
      </c>
      <c r="B1" s="19" t="s">
        <v>364</v>
      </c>
      <c r="E1" s="143">
        <v>44377</v>
      </c>
    </row>
    <row r="2" spans="1:6" x14ac:dyDescent="0.15">
      <c r="F2" s="137" t="s">
        <v>338</v>
      </c>
    </row>
    <row r="3" spans="1:6" x14ac:dyDescent="0.15">
      <c r="B3" s="112"/>
      <c r="C3" s="115" t="s">
        <v>0</v>
      </c>
      <c r="D3" s="115" t="s">
        <v>1</v>
      </c>
      <c r="E3" s="115" t="s">
        <v>2</v>
      </c>
    </row>
    <row r="4" spans="1:6" x14ac:dyDescent="0.15">
      <c r="B4" s="112"/>
      <c r="C4" s="530" t="s">
        <v>241</v>
      </c>
      <c r="D4" s="530"/>
      <c r="E4" s="530" t="s">
        <v>242</v>
      </c>
    </row>
    <row r="5" spans="1:6" x14ac:dyDescent="0.15">
      <c r="B5" s="114"/>
      <c r="C5" s="115" t="s">
        <v>243</v>
      </c>
      <c r="D5" s="115" t="s">
        <v>244</v>
      </c>
      <c r="E5" s="530"/>
    </row>
    <row r="6" spans="1:6" x14ac:dyDescent="0.15">
      <c r="A6" s="115">
        <v>1</v>
      </c>
      <c r="B6" s="117" t="s">
        <v>245</v>
      </c>
      <c r="C6" s="22"/>
      <c r="D6" s="22"/>
      <c r="E6" s="22"/>
    </row>
    <row r="7" spans="1:6" x14ac:dyDescent="0.15">
      <c r="A7" s="115">
        <v>2</v>
      </c>
      <c r="B7" s="118" t="s">
        <v>246</v>
      </c>
      <c r="C7" s="22"/>
      <c r="D7" s="22"/>
      <c r="E7" s="22"/>
    </row>
    <row r="8" spans="1:6" x14ac:dyDescent="0.15">
      <c r="A8" s="115">
        <v>3</v>
      </c>
      <c r="B8" s="118" t="s">
        <v>247</v>
      </c>
      <c r="C8" s="22"/>
      <c r="D8" s="22"/>
      <c r="E8" s="22"/>
    </row>
    <row r="9" spans="1:6" x14ac:dyDescent="0.15">
      <c r="A9" s="115">
        <v>4</v>
      </c>
      <c r="B9" s="118" t="s">
        <v>248</v>
      </c>
      <c r="C9" s="22"/>
      <c r="D9" s="22"/>
      <c r="E9" s="22"/>
    </row>
    <row r="10" spans="1:6" x14ac:dyDescent="0.15">
      <c r="A10" s="115">
        <v>5</v>
      </c>
      <c r="B10" s="118" t="s">
        <v>249</v>
      </c>
      <c r="C10" s="22"/>
      <c r="D10" s="22"/>
      <c r="E10" s="22"/>
    </row>
    <row r="11" spans="1:6" x14ac:dyDescent="0.15">
      <c r="A11" s="115">
        <v>6</v>
      </c>
      <c r="B11" s="118" t="s">
        <v>250</v>
      </c>
      <c r="C11" s="22"/>
      <c r="D11" s="22"/>
      <c r="E11" s="22"/>
    </row>
    <row r="12" spans="1:6" x14ac:dyDescent="0.15">
      <c r="A12" s="115">
        <v>7</v>
      </c>
      <c r="B12" s="119" t="s">
        <v>251</v>
      </c>
      <c r="C12" s="22"/>
      <c r="D12" s="22"/>
      <c r="E12" s="22"/>
    </row>
    <row r="13" spans="1:6" x14ac:dyDescent="0.15">
      <c r="A13" s="115">
        <v>8</v>
      </c>
      <c r="B13" s="119" t="s">
        <v>252</v>
      </c>
      <c r="C13" s="22"/>
      <c r="D13" s="22"/>
      <c r="E13" s="22"/>
    </row>
    <row r="14" spans="1:6" x14ac:dyDescent="0.15">
      <c r="A14" s="115">
        <v>9</v>
      </c>
      <c r="B14" s="120" t="s">
        <v>253</v>
      </c>
      <c r="C14" s="22"/>
      <c r="D14" s="22"/>
      <c r="E14" s="22"/>
    </row>
    <row r="15" spans="1:6" x14ac:dyDescent="0.15">
      <c r="A15" s="115">
        <v>10</v>
      </c>
      <c r="B15" s="120" t="s">
        <v>254</v>
      </c>
      <c r="C15" s="22"/>
      <c r="D15" s="22"/>
      <c r="E15" s="22"/>
    </row>
    <row r="17" spans="2:2" x14ac:dyDescent="0.15">
      <c r="B17" s="12" t="s">
        <v>255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50"/>
  <sheetViews>
    <sheetView workbookViewId="0">
      <selection activeCell="I16" sqref="I16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314</v>
      </c>
      <c r="B1" s="19" t="s">
        <v>365</v>
      </c>
      <c r="D1" s="143">
        <v>44377</v>
      </c>
    </row>
    <row r="2" spans="1:5" x14ac:dyDescent="0.15">
      <c r="A2" s="19"/>
      <c r="E2" s="137" t="s">
        <v>338</v>
      </c>
    </row>
    <row r="3" spans="1:5" x14ac:dyDescent="0.15">
      <c r="A3" s="111"/>
      <c r="B3" s="112"/>
      <c r="C3" s="115" t="s">
        <v>0</v>
      </c>
      <c r="D3" s="115" t="s">
        <v>1</v>
      </c>
    </row>
    <row r="4" spans="1:5" x14ac:dyDescent="0.15">
      <c r="A4" s="113"/>
      <c r="B4" s="114"/>
      <c r="C4" s="115" t="s">
        <v>256</v>
      </c>
      <c r="D4" s="115" t="s">
        <v>257</v>
      </c>
    </row>
    <row r="5" spans="1:5" x14ac:dyDescent="0.15">
      <c r="A5" s="115">
        <v>1</v>
      </c>
      <c r="B5" s="109" t="s">
        <v>322</v>
      </c>
      <c r="C5" s="121"/>
      <c r="D5" s="109"/>
    </row>
    <row r="6" spans="1:5" x14ac:dyDescent="0.15">
      <c r="A6" s="115">
        <v>2</v>
      </c>
      <c r="B6" s="109" t="s">
        <v>324</v>
      </c>
      <c r="C6" s="109"/>
      <c r="D6" s="109"/>
    </row>
    <row r="7" spans="1:5" x14ac:dyDescent="0.15">
      <c r="A7" s="115">
        <v>3</v>
      </c>
      <c r="B7" s="109" t="s">
        <v>316</v>
      </c>
      <c r="C7" s="109"/>
      <c r="D7" s="109"/>
    </row>
    <row r="8" spans="1:5" x14ac:dyDescent="0.15">
      <c r="A8" s="115">
        <v>4</v>
      </c>
      <c r="B8" s="109" t="s">
        <v>315</v>
      </c>
      <c r="C8" s="109"/>
      <c r="D8" s="109"/>
    </row>
    <row r="9" spans="1:5" x14ac:dyDescent="0.15">
      <c r="A9" s="115">
        <v>5</v>
      </c>
      <c r="B9" s="109" t="s">
        <v>386</v>
      </c>
      <c r="C9" s="109"/>
      <c r="D9" s="109"/>
    </row>
    <row r="10" spans="1:5" x14ac:dyDescent="0.15">
      <c r="A10" s="115">
        <v>6</v>
      </c>
      <c r="B10" s="109" t="s">
        <v>387</v>
      </c>
      <c r="C10" s="109"/>
      <c r="D10" s="109"/>
    </row>
    <row r="11" spans="1:5" x14ac:dyDescent="0.15">
      <c r="A11" s="115">
        <v>7</v>
      </c>
      <c r="B11" s="109" t="s">
        <v>317</v>
      </c>
      <c r="C11" s="109"/>
      <c r="D11" s="121"/>
    </row>
    <row r="12" spans="1:5" x14ac:dyDescent="0.15">
      <c r="A12" s="115">
        <v>8</v>
      </c>
      <c r="B12" s="109" t="s">
        <v>318</v>
      </c>
      <c r="C12" s="109"/>
      <c r="D12" s="109"/>
    </row>
    <row r="13" spans="1:5" x14ac:dyDescent="0.15">
      <c r="A13" s="115">
        <v>9</v>
      </c>
      <c r="B13" s="109" t="s">
        <v>319</v>
      </c>
      <c r="C13" s="109"/>
      <c r="D13" s="109"/>
    </row>
    <row r="14" spans="1:5" x14ac:dyDescent="0.15">
      <c r="A14" s="115">
        <v>10</v>
      </c>
      <c r="B14" s="109" t="s">
        <v>320</v>
      </c>
      <c r="C14" s="121"/>
      <c r="D14" s="109"/>
    </row>
    <row r="15" spans="1:5" x14ac:dyDescent="0.15">
      <c r="A15" s="115">
        <v>11</v>
      </c>
      <c r="B15" s="109" t="s">
        <v>321</v>
      </c>
      <c r="C15" s="121"/>
      <c r="D15" s="109"/>
    </row>
    <row r="16" spans="1:5" x14ac:dyDescent="0.15">
      <c r="A16" s="115">
        <v>12</v>
      </c>
      <c r="B16" s="109" t="s">
        <v>323</v>
      </c>
      <c r="C16" s="109"/>
      <c r="D16" s="109"/>
    </row>
    <row r="17" spans="1:4" x14ac:dyDescent="0.15">
      <c r="A17" s="115">
        <v>13</v>
      </c>
      <c r="B17" s="109" t="s">
        <v>316</v>
      </c>
      <c r="C17" s="109"/>
      <c r="D17" s="109"/>
    </row>
    <row r="18" spans="1:4" x14ac:dyDescent="0.15">
      <c r="A18" s="115">
        <v>14</v>
      </c>
      <c r="B18" s="109" t="s">
        <v>315</v>
      </c>
      <c r="C18" s="109"/>
      <c r="D18" s="109"/>
    </row>
    <row r="19" spans="1:4" x14ac:dyDescent="0.15">
      <c r="A19" s="115">
        <v>15</v>
      </c>
      <c r="B19" s="109" t="s">
        <v>386</v>
      </c>
      <c r="C19" s="109"/>
      <c r="D19" s="109"/>
    </row>
    <row r="20" spans="1:4" x14ac:dyDescent="0.15">
      <c r="A20" s="115">
        <v>16</v>
      </c>
      <c r="B20" s="109" t="s">
        <v>387</v>
      </c>
      <c r="C20" s="109"/>
      <c r="D20" s="109"/>
    </row>
    <row r="21" spans="1:4" x14ac:dyDescent="0.15">
      <c r="A21" s="115">
        <v>17</v>
      </c>
      <c r="B21" s="109" t="s">
        <v>317</v>
      </c>
      <c r="C21" s="109"/>
      <c r="D21" s="121"/>
    </row>
    <row r="22" spans="1:4" x14ac:dyDescent="0.15">
      <c r="A22" s="115">
        <v>18</v>
      </c>
      <c r="B22" s="109" t="s">
        <v>318</v>
      </c>
      <c r="C22" s="109"/>
      <c r="D22" s="109"/>
    </row>
    <row r="23" spans="1:4" x14ac:dyDescent="0.15">
      <c r="A23" s="115">
        <v>19</v>
      </c>
      <c r="B23" s="109" t="s">
        <v>319</v>
      </c>
      <c r="C23" s="109"/>
      <c r="D23" s="109"/>
    </row>
    <row r="24" spans="1:4" x14ac:dyDescent="0.15">
      <c r="A24" s="115">
        <v>20</v>
      </c>
      <c r="B24" s="109" t="s">
        <v>384</v>
      </c>
      <c r="C24" s="109"/>
      <c r="D24" s="109"/>
    </row>
    <row r="26" spans="1:4" x14ac:dyDescent="0.15">
      <c r="A26" s="111"/>
      <c r="B26" s="111" t="s">
        <v>367</v>
      </c>
    </row>
    <row r="27" spans="1:4" x14ac:dyDescent="0.15">
      <c r="A27" s="111"/>
      <c r="B27" s="111"/>
    </row>
    <row r="28" spans="1:4" x14ac:dyDescent="0.15">
      <c r="A28" s="111"/>
      <c r="B28" s="111"/>
    </row>
    <row r="29" spans="1:4" x14ac:dyDescent="0.15">
      <c r="A29" s="111"/>
      <c r="B29" s="111"/>
    </row>
    <row r="30" spans="1:4" x14ac:dyDescent="0.15">
      <c r="A30" s="111"/>
      <c r="B30" s="111"/>
    </row>
    <row r="31" spans="1:4" x14ac:dyDescent="0.15">
      <c r="A31" s="111"/>
      <c r="B31" s="111"/>
    </row>
    <row r="32" spans="1:4" x14ac:dyDescent="0.15">
      <c r="A32" s="111"/>
      <c r="B32" s="111"/>
    </row>
    <row r="33" spans="1:2" x14ac:dyDescent="0.15">
      <c r="A33" s="111"/>
      <c r="B33" s="111"/>
    </row>
    <row r="34" spans="1:2" x14ac:dyDescent="0.15">
      <c r="A34" s="111"/>
      <c r="B34" s="111"/>
    </row>
    <row r="35" spans="1:2" x14ac:dyDescent="0.15">
      <c r="A35" s="111"/>
      <c r="B35" s="111"/>
    </row>
    <row r="36" spans="1:2" x14ac:dyDescent="0.15">
      <c r="A36" s="111"/>
      <c r="B36" s="111"/>
    </row>
    <row r="37" spans="1:2" x14ac:dyDescent="0.15">
      <c r="A37" s="111"/>
      <c r="B37" s="111"/>
    </row>
    <row r="38" spans="1:2" x14ac:dyDescent="0.15">
      <c r="A38" s="111"/>
      <c r="B38" s="111"/>
    </row>
    <row r="39" spans="1:2" x14ac:dyDescent="0.15">
      <c r="A39" s="111"/>
      <c r="B39" s="111"/>
    </row>
    <row r="40" spans="1:2" x14ac:dyDescent="0.15">
      <c r="A40" s="111"/>
      <c r="B40" s="111"/>
    </row>
    <row r="41" spans="1:2" x14ac:dyDescent="0.15">
      <c r="A41" s="111"/>
      <c r="B41" s="111"/>
    </row>
    <row r="42" spans="1:2" x14ac:dyDescent="0.15">
      <c r="A42" s="111"/>
      <c r="B42" s="111"/>
    </row>
    <row r="43" spans="1:2" x14ac:dyDescent="0.15">
      <c r="A43" s="111"/>
      <c r="B43" s="111"/>
    </row>
    <row r="44" spans="1:2" x14ac:dyDescent="0.15">
      <c r="A44" s="111"/>
      <c r="B44" s="111"/>
    </row>
    <row r="45" spans="1:2" x14ac:dyDescent="0.15">
      <c r="A45" s="111"/>
      <c r="B45" s="111"/>
    </row>
    <row r="46" spans="1:2" x14ac:dyDescent="0.15">
      <c r="A46" s="111"/>
      <c r="B46" s="111"/>
    </row>
    <row r="47" spans="1:2" x14ac:dyDescent="0.15">
      <c r="A47" s="111"/>
      <c r="B47" s="111"/>
    </row>
    <row r="48" spans="1:2" x14ac:dyDescent="0.15">
      <c r="A48" s="111"/>
      <c r="B48" s="111"/>
    </row>
    <row r="49" spans="1:2" x14ac:dyDescent="0.15">
      <c r="A49" s="111"/>
      <c r="B49" s="111"/>
    </row>
    <row r="50" spans="1:2" x14ac:dyDescent="0.15">
      <c r="A50" s="111"/>
      <c r="B50" s="111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3"/>
  <sheetViews>
    <sheetView zoomScaleNormal="100" workbookViewId="0">
      <selection activeCell="C1" sqref="C1"/>
    </sheetView>
  </sheetViews>
  <sheetFormatPr baseColWidth="10" defaultColWidth="4.1640625" defaultRowHeight="10.5" outlineLevelRow="1" x14ac:dyDescent="0.15"/>
  <cols>
    <col min="1" max="1" width="4.1640625" style="180" customWidth="1"/>
    <col min="2" max="2" width="84" style="53" bestFit="1" customWidth="1"/>
    <col min="3" max="5" width="19" style="53" customWidth="1"/>
    <col min="6" max="10" width="4.1640625" style="53"/>
    <col min="11" max="11" width="4.1640625" style="53" customWidth="1"/>
    <col min="12" max="16384" width="4.1640625" style="53"/>
  </cols>
  <sheetData>
    <row r="1" spans="1:5" x14ac:dyDescent="0.15">
      <c r="A1" s="179" t="s">
        <v>716</v>
      </c>
      <c r="B1" s="67" t="s">
        <v>654</v>
      </c>
      <c r="C1" s="186">
        <f>+Innhold!D2</f>
        <v>44377</v>
      </c>
      <c r="D1" s="186"/>
    </row>
    <row r="2" spans="1:5" x14ac:dyDescent="0.15">
      <c r="E2" s="137" t="s">
        <v>338</v>
      </c>
    </row>
    <row r="3" spans="1:5" x14ac:dyDescent="0.15">
      <c r="E3" s="137"/>
    </row>
    <row r="4" spans="1:5" ht="21" x14ac:dyDescent="0.15">
      <c r="A4" s="181"/>
      <c r="B4" s="171"/>
      <c r="C4" s="171" t="s">
        <v>466</v>
      </c>
      <c r="D4" s="171" t="s">
        <v>467</v>
      </c>
      <c r="E4" s="171" t="s">
        <v>468</v>
      </c>
    </row>
    <row r="5" spans="1:5" x14ac:dyDescent="0.15">
      <c r="A5" s="464" t="s">
        <v>469</v>
      </c>
      <c r="B5" s="465"/>
      <c r="C5" s="465"/>
      <c r="D5" s="465"/>
      <c r="E5" s="466"/>
    </row>
    <row r="6" spans="1:5" x14ac:dyDescent="0.15">
      <c r="A6" s="182">
        <v>1</v>
      </c>
      <c r="B6" s="172" t="s">
        <v>470</v>
      </c>
      <c r="C6" s="198">
        <v>595.08996933999993</v>
      </c>
      <c r="D6" s="173"/>
      <c r="E6" s="193" t="s">
        <v>0</v>
      </c>
    </row>
    <row r="7" spans="1:5" ht="10.5" hidden="1" customHeight="1" outlineLevel="1" x14ac:dyDescent="0.15">
      <c r="A7" s="182"/>
      <c r="B7" s="172" t="s">
        <v>589</v>
      </c>
      <c r="C7" s="199"/>
      <c r="D7" s="173"/>
      <c r="E7" s="193"/>
    </row>
    <row r="8" spans="1:5" ht="10.5" hidden="1" customHeight="1" outlineLevel="1" x14ac:dyDescent="0.15">
      <c r="A8" s="182"/>
      <c r="B8" s="172" t="s">
        <v>590</v>
      </c>
      <c r="C8" s="199"/>
      <c r="D8" s="173"/>
      <c r="E8" s="193"/>
    </row>
    <row r="9" spans="1:5" ht="10.5" hidden="1" customHeight="1" outlineLevel="1" x14ac:dyDescent="0.15">
      <c r="A9" s="182"/>
      <c r="B9" s="172" t="s">
        <v>591</v>
      </c>
      <c r="C9" s="199"/>
      <c r="D9" s="173"/>
      <c r="E9" s="193"/>
    </row>
    <row r="10" spans="1:5" collapsed="1" x14ac:dyDescent="0.15">
      <c r="A10" s="182">
        <v>2</v>
      </c>
      <c r="B10" s="172" t="s">
        <v>471</v>
      </c>
      <c r="C10" s="198">
        <v>2941.206827</v>
      </c>
      <c r="D10" s="173"/>
      <c r="E10" s="193" t="s">
        <v>1</v>
      </c>
    </row>
    <row r="11" spans="1:5" x14ac:dyDescent="0.15">
      <c r="A11" s="182">
        <v>3</v>
      </c>
      <c r="B11" s="172" t="s">
        <v>472</v>
      </c>
      <c r="C11" s="198">
        <v>434.73441700000001</v>
      </c>
      <c r="D11" s="173"/>
      <c r="E11" s="193" t="s">
        <v>2</v>
      </c>
    </row>
    <row r="12" spans="1:5" x14ac:dyDescent="0.15">
      <c r="A12" s="182" t="s">
        <v>473</v>
      </c>
      <c r="B12" s="172" t="s">
        <v>474</v>
      </c>
      <c r="C12" s="199"/>
      <c r="D12" s="173"/>
      <c r="E12" s="193"/>
    </row>
    <row r="13" spans="1:5" x14ac:dyDescent="0.15">
      <c r="A13" s="182">
        <v>4</v>
      </c>
      <c r="B13" s="172" t="s">
        <v>475</v>
      </c>
      <c r="C13" s="199"/>
      <c r="D13" s="173"/>
      <c r="E13" s="193"/>
    </row>
    <row r="14" spans="1:5" ht="10.5" hidden="1" customHeight="1" outlineLevel="1" x14ac:dyDescent="0.15">
      <c r="A14" s="182"/>
      <c r="B14" s="172" t="s">
        <v>592</v>
      </c>
      <c r="C14" s="199"/>
      <c r="D14" s="173"/>
      <c r="E14" s="193"/>
    </row>
    <row r="15" spans="1:5" collapsed="1" x14ac:dyDescent="0.15">
      <c r="A15" s="182">
        <v>5</v>
      </c>
      <c r="B15" s="172" t="s">
        <v>476</v>
      </c>
      <c r="C15" s="198">
        <v>0</v>
      </c>
      <c r="D15" s="173"/>
      <c r="E15" s="193"/>
    </row>
    <row r="16" spans="1:5" x14ac:dyDescent="0.15">
      <c r="A16" s="182" t="s">
        <v>477</v>
      </c>
      <c r="B16" s="172" t="s">
        <v>478</v>
      </c>
      <c r="C16" s="198">
        <v>0</v>
      </c>
      <c r="D16" s="173"/>
      <c r="E16" s="193" t="s">
        <v>5</v>
      </c>
    </row>
    <row r="17" spans="1:5" x14ac:dyDescent="0.15">
      <c r="A17" s="182">
        <v>6</v>
      </c>
      <c r="B17" s="175" t="s">
        <v>479</v>
      </c>
      <c r="C17" s="200">
        <v>3971.0312133399998</v>
      </c>
      <c r="D17" s="173"/>
      <c r="E17" s="193"/>
    </row>
    <row r="18" spans="1:5" ht="10.5" customHeight="1" x14ac:dyDescent="0.15">
      <c r="A18" s="461" t="s">
        <v>480</v>
      </c>
      <c r="B18" s="462"/>
      <c r="C18" s="462"/>
      <c r="D18" s="462"/>
      <c r="E18" s="463"/>
    </row>
    <row r="19" spans="1:5" x14ac:dyDescent="0.15">
      <c r="A19" s="182">
        <v>7</v>
      </c>
      <c r="B19" s="172" t="s">
        <v>481</v>
      </c>
      <c r="C19" s="198">
        <v>-8.2618994000000008</v>
      </c>
      <c r="D19" s="173"/>
      <c r="E19" s="193" t="s">
        <v>482</v>
      </c>
    </row>
    <row r="20" spans="1:5" x14ac:dyDescent="0.15">
      <c r="A20" s="182">
        <v>8</v>
      </c>
      <c r="B20" s="172" t="s">
        <v>483</v>
      </c>
      <c r="C20" s="198">
        <v>-303.01509299999998</v>
      </c>
      <c r="D20" s="173"/>
      <c r="E20" s="193" t="s">
        <v>6</v>
      </c>
    </row>
    <row r="21" spans="1:5" x14ac:dyDescent="0.15">
      <c r="A21" s="182">
        <v>9</v>
      </c>
      <c r="B21" s="172" t="s">
        <v>484</v>
      </c>
      <c r="C21" s="199"/>
      <c r="D21" s="173"/>
      <c r="E21" s="193"/>
    </row>
    <row r="22" spans="1:5" ht="21" x14ac:dyDescent="0.15">
      <c r="A22" s="182">
        <v>10</v>
      </c>
      <c r="B22" s="172" t="s">
        <v>485</v>
      </c>
      <c r="C22" s="198">
        <v>0</v>
      </c>
      <c r="D22" s="173"/>
      <c r="E22" s="193" t="s">
        <v>193</v>
      </c>
    </row>
    <row r="23" spans="1:5" x14ac:dyDescent="0.15">
      <c r="A23" s="182">
        <v>11</v>
      </c>
      <c r="B23" s="172" t="s">
        <v>486</v>
      </c>
      <c r="C23" s="198">
        <v>0</v>
      </c>
      <c r="D23" s="173"/>
      <c r="E23" s="193"/>
    </row>
    <row r="24" spans="1:5" ht="21" x14ac:dyDescent="0.15">
      <c r="A24" s="182">
        <v>12</v>
      </c>
      <c r="B24" s="172" t="s">
        <v>487</v>
      </c>
      <c r="C24" s="199"/>
      <c r="D24" s="173"/>
      <c r="E24" s="193"/>
    </row>
    <row r="25" spans="1:5" ht="21" x14ac:dyDescent="0.15">
      <c r="A25" s="182">
        <v>13</v>
      </c>
      <c r="B25" s="172" t="s">
        <v>488</v>
      </c>
      <c r="C25" s="198">
        <v>0</v>
      </c>
      <c r="D25" s="173"/>
      <c r="E25" s="193"/>
    </row>
    <row r="26" spans="1:5" x14ac:dyDescent="0.15">
      <c r="A26" s="182">
        <v>14</v>
      </c>
      <c r="B26" s="172" t="s">
        <v>489</v>
      </c>
      <c r="C26" s="198">
        <v>0</v>
      </c>
      <c r="D26" s="173"/>
      <c r="E26" s="193"/>
    </row>
    <row r="27" spans="1:5" x14ac:dyDescent="0.15">
      <c r="A27" s="182">
        <v>15</v>
      </c>
      <c r="B27" s="172" t="s">
        <v>490</v>
      </c>
      <c r="C27" s="198">
        <v>0</v>
      </c>
      <c r="D27" s="173"/>
      <c r="E27" s="193"/>
    </row>
    <row r="28" spans="1:5" ht="21" x14ac:dyDescent="0.15">
      <c r="A28" s="182">
        <v>16</v>
      </c>
      <c r="B28" s="172" t="s">
        <v>491</v>
      </c>
      <c r="C28" s="198">
        <v>0</v>
      </c>
      <c r="D28" s="173"/>
      <c r="E28" s="193"/>
    </row>
    <row r="29" spans="1:5" ht="21" x14ac:dyDescent="0.15">
      <c r="A29" s="182">
        <v>17</v>
      </c>
      <c r="B29" s="172" t="s">
        <v>492</v>
      </c>
      <c r="C29" s="198">
        <v>0</v>
      </c>
      <c r="D29" s="173"/>
      <c r="E29" s="193"/>
    </row>
    <row r="30" spans="1:5" ht="31.5" x14ac:dyDescent="0.15">
      <c r="A30" s="182">
        <v>18</v>
      </c>
      <c r="B30" s="172" t="s">
        <v>493</v>
      </c>
      <c r="C30" s="198">
        <v>-30.969923000000001</v>
      </c>
      <c r="D30" s="176">
        <v>0</v>
      </c>
      <c r="E30" s="193"/>
    </row>
    <row r="31" spans="1:5" ht="31.5" x14ac:dyDescent="0.15">
      <c r="A31" s="182">
        <v>19</v>
      </c>
      <c r="B31" s="172" t="s">
        <v>494</v>
      </c>
      <c r="C31" s="198">
        <v>0</v>
      </c>
      <c r="D31" s="173"/>
      <c r="E31" s="193"/>
    </row>
    <row r="32" spans="1:5" x14ac:dyDescent="0.15">
      <c r="A32" s="182">
        <v>20</v>
      </c>
      <c r="B32" s="172" t="s">
        <v>484</v>
      </c>
      <c r="C32" s="199"/>
      <c r="D32" s="173"/>
      <c r="E32" s="193"/>
    </row>
    <row r="33" spans="1:5" x14ac:dyDescent="0.15">
      <c r="A33" s="182" t="s">
        <v>434</v>
      </c>
      <c r="B33" s="172" t="s">
        <v>495</v>
      </c>
      <c r="C33" s="198">
        <v>0</v>
      </c>
      <c r="D33" s="173"/>
      <c r="E33" s="193"/>
    </row>
    <row r="34" spans="1:5" x14ac:dyDescent="0.15">
      <c r="A34" s="182" t="s">
        <v>438</v>
      </c>
      <c r="B34" s="172" t="s">
        <v>496</v>
      </c>
      <c r="C34" s="199"/>
      <c r="D34" s="173"/>
      <c r="E34" s="193"/>
    </row>
    <row r="35" spans="1:5" x14ac:dyDescent="0.15">
      <c r="A35" s="182" t="s">
        <v>497</v>
      </c>
      <c r="B35" s="172" t="s">
        <v>498</v>
      </c>
      <c r="C35" s="198">
        <v>0</v>
      </c>
      <c r="D35" s="173"/>
      <c r="E35" s="193"/>
    </row>
    <row r="36" spans="1:5" x14ac:dyDescent="0.15">
      <c r="A36" s="182" t="s">
        <v>499</v>
      </c>
      <c r="B36" s="172" t="s">
        <v>500</v>
      </c>
      <c r="C36" s="198">
        <v>0</v>
      </c>
      <c r="D36" s="173"/>
      <c r="E36" s="193"/>
    </row>
    <row r="37" spans="1:5" ht="21" x14ac:dyDescent="0.15">
      <c r="A37" s="182">
        <v>21</v>
      </c>
      <c r="B37" s="172" t="s">
        <v>501</v>
      </c>
      <c r="C37" s="198">
        <v>0</v>
      </c>
      <c r="D37" s="173"/>
      <c r="E37" s="193"/>
    </row>
    <row r="38" spans="1:5" x14ac:dyDescent="0.15">
      <c r="A38" s="182">
        <v>22</v>
      </c>
      <c r="B38" s="172" t="s">
        <v>502</v>
      </c>
      <c r="C38" s="198">
        <v>0</v>
      </c>
      <c r="D38" s="173"/>
      <c r="E38" s="193"/>
    </row>
    <row r="39" spans="1:5" ht="21" x14ac:dyDescent="0.15">
      <c r="A39" s="182">
        <v>23</v>
      </c>
      <c r="B39" s="172" t="s">
        <v>503</v>
      </c>
      <c r="C39" s="201">
        <v>0</v>
      </c>
      <c r="D39" s="173"/>
      <c r="E39" s="193"/>
    </row>
    <row r="40" spans="1:5" x14ac:dyDescent="0.15">
      <c r="A40" s="182">
        <v>24</v>
      </c>
      <c r="B40" s="172" t="s">
        <v>484</v>
      </c>
      <c r="C40" s="199"/>
      <c r="D40" s="173"/>
      <c r="E40" s="193"/>
    </row>
    <row r="41" spans="1:5" x14ac:dyDescent="0.15">
      <c r="A41" s="182">
        <v>25</v>
      </c>
      <c r="B41" s="172" t="s">
        <v>504</v>
      </c>
      <c r="C41" s="201">
        <v>0</v>
      </c>
      <c r="D41" s="173"/>
      <c r="E41" s="193"/>
    </row>
    <row r="42" spans="1:5" x14ac:dyDescent="0.15">
      <c r="A42" s="182" t="s">
        <v>505</v>
      </c>
      <c r="B42" s="172" t="s">
        <v>506</v>
      </c>
      <c r="C42" s="201">
        <v>0</v>
      </c>
      <c r="D42" s="173"/>
      <c r="E42" s="193"/>
    </row>
    <row r="43" spans="1:5" x14ac:dyDescent="0.15">
      <c r="A43" s="182" t="s">
        <v>507</v>
      </c>
      <c r="B43" s="172" t="s">
        <v>508</v>
      </c>
      <c r="C43" s="201">
        <v>0</v>
      </c>
      <c r="D43" s="173"/>
      <c r="E43" s="193"/>
    </row>
    <row r="44" spans="1:5" x14ac:dyDescent="0.15">
      <c r="A44" s="182">
        <v>26</v>
      </c>
      <c r="B44" s="172" t="s">
        <v>509</v>
      </c>
      <c r="C44" s="198">
        <v>0</v>
      </c>
      <c r="D44" s="173"/>
      <c r="E44" s="193"/>
    </row>
    <row r="45" spans="1:5" x14ac:dyDescent="0.15">
      <c r="A45" s="182" t="s">
        <v>510</v>
      </c>
      <c r="B45" s="172" t="s">
        <v>511</v>
      </c>
      <c r="C45" s="198"/>
      <c r="D45" s="173"/>
      <c r="E45" s="193"/>
    </row>
    <row r="46" spans="1:5" ht="10.5" hidden="1" customHeight="1" outlineLevel="1" x14ac:dyDescent="0.15">
      <c r="A46" s="182"/>
      <c r="B46" s="172" t="s">
        <v>593</v>
      </c>
      <c r="C46" s="199"/>
      <c r="D46" s="173"/>
      <c r="E46" s="193"/>
    </row>
    <row r="47" spans="1:5" ht="10.5" hidden="1" customHeight="1" outlineLevel="1" x14ac:dyDescent="0.15">
      <c r="A47" s="182"/>
      <c r="B47" s="172" t="s">
        <v>594</v>
      </c>
      <c r="C47" s="199"/>
      <c r="D47" s="173"/>
      <c r="E47" s="193"/>
    </row>
    <row r="48" spans="1:5" ht="10.5" hidden="1" customHeight="1" outlineLevel="1" x14ac:dyDescent="0.15">
      <c r="A48" s="182"/>
      <c r="B48" s="172" t="s">
        <v>595</v>
      </c>
      <c r="C48" s="199"/>
      <c r="D48" s="173"/>
      <c r="E48" s="193"/>
    </row>
    <row r="49" spans="1:5" ht="10.5" hidden="1" customHeight="1" outlineLevel="1" x14ac:dyDescent="0.15">
      <c r="A49" s="182"/>
      <c r="B49" s="172" t="s">
        <v>596</v>
      </c>
      <c r="C49" s="199"/>
      <c r="D49" s="173"/>
      <c r="E49" s="193"/>
    </row>
    <row r="50" spans="1:5" ht="21" collapsed="1" x14ac:dyDescent="0.15">
      <c r="A50" s="182" t="s">
        <v>512</v>
      </c>
      <c r="B50" s="172" t="s">
        <v>513</v>
      </c>
      <c r="C50" s="199"/>
      <c r="D50" s="173"/>
      <c r="E50" s="193"/>
    </row>
    <row r="51" spans="1:5" ht="10.5" hidden="1" customHeight="1" outlineLevel="1" x14ac:dyDescent="0.15">
      <c r="A51" s="182"/>
      <c r="B51" s="172" t="s">
        <v>597</v>
      </c>
      <c r="C51" s="199"/>
      <c r="D51" s="173"/>
      <c r="E51" s="193"/>
    </row>
    <row r="52" spans="1:5" collapsed="1" x14ac:dyDescent="0.15">
      <c r="A52" s="182">
        <v>27</v>
      </c>
      <c r="B52" s="172" t="s">
        <v>514</v>
      </c>
      <c r="C52" s="198">
        <v>0</v>
      </c>
      <c r="D52" s="173"/>
      <c r="E52" s="193"/>
    </row>
    <row r="53" spans="1:5" x14ac:dyDescent="0.15">
      <c r="A53" s="182">
        <v>28</v>
      </c>
      <c r="B53" s="175" t="s">
        <v>515</v>
      </c>
      <c r="C53" s="247">
        <v>-342.24691539999998</v>
      </c>
      <c r="D53" s="173"/>
      <c r="E53" s="193"/>
    </row>
    <row r="54" spans="1:5" x14ac:dyDescent="0.15">
      <c r="A54" s="182">
        <v>29</v>
      </c>
      <c r="B54" s="175" t="s">
        <v>397</v>
      </c>
      <c r="C54" s="247">
        <v>3628.7842979399998</v>
      </c>
      <c r="D54" s="173"/>
      <c r="E54" s="193"/>
    </row>
    <row r="55" spans="1:5" ht="10.5" customHeight="1" x14ac:dyDescent="0.15">
      <c r="A55" s="461" t="s">
        <v>516</v>
      </c>
      <c r="B55" s="462"/>
      <c r="C55" s="462"/>
      <c r="D55" s="462"/>
      <c r="E55" s="463"/>
    </row>
    <row r="56" spans="1:5" x14ac:dyDescent="0.15">
      <c r="A56" s="182">
        <v>30</v>
      </c>
      <c r="B56" s="172" t="s">
        <v>470</v>
      </c>
      <c r="C56" s="198">
        <v>350</v>
      </c>
      <c r="D56" s="173"/>
      <c r="E56" s="193" t="s">
        <v>7</v>
      </c>
    </row>
    <row r="57" spans="1:5" x14ac:dyDescent="0.15">
      <c r="A57" s="182">
        <v>31</v>
      </c>
      <c r="B57" s="172" t="s">
        <v>517</v>
      </c>
      <c r="C57" s="201">
        <v>350</v>
      </c>
      <c r="D57" s="173"/>
      <c r="E57" s="193"/>
    </row>
    <row r="58" spans="1:5" x14ac:dyDescent="0.15">
      <c r="A58" s="182">
        <v>32</v>
      </c>
      <c r="B58" s="172" t="s">
        <v>518</v>
      </c>
      <c r="C58" s="198">
        <v>0</v>
      </c>
      <c r="D58" s="173"/>
      <c r="E58" s="193"/>
    </row>
    <row r="59" spans="1:5" x14ac:dyDescent="0.15">
      <c r="A59" s="182">
        <v>33</v>
      </c>
      <c r="B59" s="172" t="s">
        <v>519</v>
      </c>
      <c r="C59" s="198">
        <v>0</v>
      </c>
      <c r="D59" s="173"/>
      <c r="E59" s="193"/>
    </row>
    <row r="60" spans="1:5" x14ac:dyDescent="0.15">
      <c r="A60" s="182"/>
      <c r="B60" s="172" t="s">
        <v>598</v>
      </c>
      <c r="C60" s="199"/>
      <c r="D60" s="173"/>
      <c r="E60" s="193"/>
    </row>
    <row r="61" spans="1:5" ht="21" x14ac:dyDescent="0.15">
      <c r="A61" s="182">
        <v>34</v>
      </c>
      <c r="B61" s="172" t="s">
        <v>520</v>
      </c>
      <c r="C61" s="198">
        <v>0</v>
      </c>
      <c r="D61" s="173"/>
      <c r="E61" s="193"/>
    </row>
    <row r="62" spans="1:5" x14ac:dyDescent="0.15">
      <c r="A62" s="182">
        <v>35</v>
      </c>
      <c r="B62" s="172" t="s">
        <v>521</v>
      </c>
      <c r="C62" s="199"/>
      <c r="D62" s="173"/>
      <c r="E62" s="193"/>
    </row>
    <row r="63" spans="1:5" x14ac:dyDescent="0.15">
      <c r="A63" s="182">
        <v>36</v>
      </c>
      <c r="B63" s="175" t="s">
        <v>522</v>
      </c>
      <c r="C63" s="200">
        <v>350</v>
      </c>
      <c r="D63" s="173"/>
      <c r="E63" s="193"/>
    </row>
    <row r="64" spans="1:5" ht="10.5" customHeight="1" x14ac:dyDescent="0.15">
      <c r="A64" s="461">
        <v>349606.07</v>
      </c>
      <c r="B64" s="462"/>
      <c r="C64" s="462"/>
      <c r="D64" s="462"/>
      <c r="E64" s="463"/>
    </row>
    <row r="65" spans="1:5" ht="21" x14ac:dyDescent="0.15">
      <c r="A65" s="182">
        <v>37</v>
      </c>
      <c r="B65" s="172" t="s">
        <v>523</v>
      </c>
      <c r="C65" s="198">
        <v>0</v>
      </c>
      <c r="D65" s="173"/>
      <c r="E65" s="193"/>
    </row>
    <row r="66" spans="1:5" ht="21" x14ac:dyDescent="0.15">
      <c r="A66" s="182">
        <v>38</v>
      </c>
      <c r="B66" s="172" t="s">
        <v>524</v>
      </c>
      <c r="C66" s="198">
        <v>0</v>
      </c>
      <c r="D66" s="173"/>
      <c r="E66" s="193"/>
    </row>
    <row r="67" spans="1:5" ht="31.5" x14ac:dyDescent="0.15">
      <c r="A67" s="182">
        <v>39</v>
      </c>
      <c r="B67" s="172" t="s">
        <v>525</v>
      </c>
      <c r="C67" s="198">
        <v>0</v>
      </c>
      <c r="D67" s="173"/>
      <c r="E67" s="193"/>
    </row>
    <row r="68" spans="1:5" ht="31.5" x14ac:dyDescent="0.15">
      <c r="A68" s="182">
        <v>40</v>
      </c>
      <c r="B68" s="172" t="s">
        <v>526</v>
      </c>
      <c r="C68" s="198">
        <v>0</v>
      </c>
      <c r="D68" s="173"/>
      <c r="E68" s="193"/>
    </row>
    <row r="69" spans="1:5" x14ac:dyDescent="0.15">
      <c r="A69" s="182">
        <v>41</v>
      </c>
      <c r="B69" s="172" t="s">
        <v>527</v>
      </c>
      <c r="C69" s="198">
        <v>0</v>
      </c>
      <c r="D69" s="173"/>
      <c r="E69" s="193"/>
    </row>
    <row r="70" spans="1:5" ht="21" x14ac:dyDescent="0.15">
      <c r="A70" s="182" t="s">
        <v>528</v>
      </c>
      <c r="B70" s="172" t="s">
        <v>529</v>
      </c>
      <c r="C70" s="201">
        <v>0</v>
      </c>
      <c r="D70" s="173"/>
      <c r="E70" s="193"/>
    </row>
    <row r="71" spans="1:5" ht="10.5" hidden="1" customHeight="1" outlineLevel="1" x14ac:dyDescent="0.15">
      <c r="A71" s="182"/>
      <c r="B71" s="172" t="s">
        <v>599</v>
      </c>
      <c r="C71" s="202">
        <v>0</v>
      </c>
      <c r="D71" s="173"/>
      <c r="E71" s="193"/>
    </row>
    <row r="72" spans="1:5" ht="21" collapsed="1" x14ac:dyDescent="0.15">
      <c r="A72" s="182" t="s">
        <v>530</v>
      </c>
      <c r="B72" s="172" t="s">
        <v>531</v>
      </c>
      <c r="C72" s="199"/>
      <c r="D72" s="173"/>
      <c r="E72" s="193"/>
    </row>
    <row r="73" spans="1:5" ht="10.5" hidden="1" customHeight="1" outlineLevel="1" x14ac:dyDescent="0.15">
      <c r="A73" s="182"/>
      <c r="B73" s="172" t="s">
        <v>599</v>
      </c>
      <c r="C73" s="199"/>
      <c r="D73" s="173"/>
      <c r="E73" s="193"/>
    </row>
    <row r="74" spans="1:5" ht="21" collapsed="1" x14ac:dyDescent="0.15">
      <c r="A74" s="182" t="s">
        <v>532</v>
      </c>
      <c r="B74" s="172" t="s">
        <v>533</v>
      </c>
      <c r="C74" s="199"/>
      <c r="D74" s="173"/>
      <c r="E74" s="193"/>
    </row>
    <row r="75" spans="1:5" ht="10.5" hidden="1" customHeight="1" outlineLevel="1" x14ac:dyDescent="0.15">
      <c r="A75" s="182"/>
      <c r="B75" s="172" t="s">
        <v>600</v>
      </c>
      <c r="C75" s="199"/>
      <c r="D75" s="173"/>
      <c r="E75" s="193"/>
    </row>
    <row r="76" spans="1:5" ht="10.5" hidden="1" customHeight="1" outlineLevel="1" x14ac:dyDescent="0.15">
      <c r="A76" s="182"/>
      <c r="B76" s="172" t="s">
        <v>601</v>
      </c>
      <c r="C76" s="199"/>
      <c r="D76" s="173"/>
      <c r="E76" s="193"/>
    </row>
    <row r="77" spans="1:5" ht="10.5" hidden="1" customHeight="1" outlineLevel="1" x14ac:dyDescent="0.15">
      <c r="A77" s="182"/>
      <c r="B77" s="172" t="s">
        <v>597</v>
      </c>
      <c r="C77" s="199"/>
      <c r="D77" s="173"/>
      <c r="E77" s="193"/>
    </row>
    <row r="78" spans="1:5" collapsed="1" x14ac:dyDescent="0.15">
      <c r="A78" s="182">
        <v>42</v>
      </c>
      <c r="B78" s="172" t="s">
        <v>534</v>
      </c>
      <c r="C78" s="198">
        <v>0</v>
      </c>
      <c r="D78" s="173"/>
      <c r="E78" s="193"/>
    </row>
    <row r="79" spans="1:5" x14ac:dyDescent="0.15">
      <c r="A79" s="182">
        <v>43</v>
      </c>
      <c r="B79" s="175" t="s">
        <v>535</v>
      </c>
      <c r="C79" s="200">
        <v>0</v>
      </c>
      <c r="D79" s="173"/>
      <c r="E79" s="193"/>
    </row>
    <row r="80" spans="1:5" x14ac:dyDescent="0.15">
      <c r="A80" s="182">
        <v>44</v>
      </c>
      <c r="B80" s="175" t="s">
        <v>398</v>
      </c>
      <c r="C80" s="200">
        <v>350</v>
      </c>
      <c r="D80" s="173"/>
      <c r="E80" s="193"/>
    </row>
    <row r="81" spans="1:5" x14ac:dyDescent="0.15">
      <c r="A81" s="182">
        <v>45</v>
      </c>
      <c r="B81" s="175" t="s">
        <v>536</v>
      </c>
      <c r="C81" s="200">
        <v>3978.7842979399998</v>
      </c>
      <c r="D81" s="173"/>
      <c r="E81" s="193"/>
    </row>
    <row r="82" spans="1:5" ht="10.5" customHeight="1" x14ac:dyDescent="0.15">
      <c r="A82" s="461" t="s">
        <v>537</v>
      </c>
      <c r="B82" s="462"/>
      <c r="C82" s="462"/>
      <c r="D82" s="462"/>
      <c r="E82" s="463"/>
    </row>
    <row r="83" spans="1:5" x14ac:dyDescent="0.15">
      <c r="A83" s="182">
        <v>46</v>
      </c>
      <c r="B83" s="172" t="s">
        <v>470</v>
      </c>
      <c r="C83" s="198">
        <v>400</v>
      </c>
      <c r="D83" s="173"/>
      <c r="E83" s="193" t="s">
        <v>8</v>
      </c>
    </row>
    <row r="84" spans="1:5" x14ac:dyDescent="0.15">
      <c r="A84" s="182">
        <v>47</v>
      </c>
      <c r="B84" s="172" t="s">
        <v>538</v>
      </c>
      <c r="C84" s="198">
        <v>0</v>
      </c>
      <c r="D84" s="173"/>
      <c r="E84" s="193"/>
    </row>
    <row r="85" spans="1:5" ht="10.5" hidden="1" customHeight="1" outlineLevel="1" x14ac:dyDescent="0.15">
      <c r="A85" s="182"/>
      <c r="B85" s="172" t="s">
        <v>602</v>
      </c>
      <c r="C85" s="199"/>
      <c r="D85" s="173"/>
      <c r="E85" s="193"/>
    </row>
    <row r="86" spans="1:5" ht="21" collapsed="1" x14ac:dyDescent="0.15">
      <c r="A86" s="182">
        <v>48</v>
      </c>
      <c r="B86" s="172" t="s">
        <v>539</v>
      </c>
      <c r="C86" s="198">
        <v>0</v>
      </c>
      <c r="D86" s="173"/>
      <c r="E86" s="193"/>
    </row>
    <row r="87" spans="1:5" x14ac:dyDescent="0.15">
      <c r="A87" s="182">
        <v>49</v>
      </c>
      <c r="B87" s="172" t="s">
        <v>521</v>
      </c>
      <c r="C87" s="199"/>
      <c r="D87" s="173"/>
      <c r="E87" s="193"/>
    </row>
    <row r="88" spans="1:5" x14ac:dyDescent="0.15">
      <c r="A88" s="182">
        <v>50</v>
      </c>
      <c r="B88" s="172" t="s">
        <v>540</v>
      </c>
      <c r="C88" s="199"/>
      <c r="D88" s="173"/>
      <c r="E88" s="193"/>
    </row>
    <row r="89" spans="1:5" x14ac:dyDescent="0.15">
      <c r="A89" s="182">
        <v>51</v>
      </c>
      <c r="B89" s="175" t="s">
        <v>541</v>
      </c>
      <c r="C89" s="200">
        <v>400</v>
      </c>
      <c r="D89" s="173"/>
      <c r="E89" s="193"/>
    </row>
    <row r="90" spans="1:5" ht="10.5" customHeight="1" x14ac:dyDescent="0.15">
      <c r="A90" s="461" t="s">
        <v>542</v>
      </c>
      <c r="B90" s="462"/>
      <c r="C90" s="462"/>
      <c r="D90" s="462"/>
      <c r="E90" s="463"/>
    </row>
    <row r="91" spans="1:5" x14ac:dyDescent="0.15">
      <c r="A91" s="182">
        <v>52</v>
      </c>
      <c r="B91" s="172" t="s">
        <v>543</v>
      </c>
      <c r="C91" s="198">
        <v>0</v>
      </c>
      <c r="D91" s="173"/>
      <c r="E91" s="193"/>
    </row>
    <row r="92" spans="1:5" ht="21" x14ac:dyDescent="0.15">
      <c r="A92" s="182">
        <v>53</v>
      </c>
      <c r="B92" s="172" t="s">
        <v>544</v>
      </c>
      <c r="C92" s="198">
        <v>0</v>
      </c>
      <c r="D92" s="173"/>
      <c r="E92" s="193"/>
    </row>
    <row r="93" spans="1:5" ht="31.5" x14ac:dyDescent="0.15">
      <c r="A93" s="182">
        <v>54</v>
      </c>
      <c r="B93" s="172" t="s">
        <v>545</v>
      </c>
      <c r="C93" s="198">
        <v>0</v>
      </c>
      <c r="D93" s="173"/>
      <c r="E93" s="193"/>
    </row>
    <row r="94" spans="1:5" x14ac:dyDescent="0.15">
      <c r="A94" s="182" t="s">
        <v>546</v>
      </c>
      <c r="B94" s="172" t="s">
        <v>547</v>
      </c>
      <c r="C94" s="201">
        <v>0</v>
      </c>
      <c r="D94" s="173"/>
      <c r="E94" s="193"/>
    </row>
    <row r="95" spans="1:5" x14ac:dyDescent="0.15">
      <c r="A95" s="182" t="s">
        <v>548</v>
      </c>
      <c r="B95" s="172" t="s">
        <v>549</v>
      </c>
      <c r="C95" s="201">
        <v>0</v>
      </c>
      <c r="D95" s="173"/>
      <c r="E95" s="193"/>
    </row>
    <row r="96" spans="1:5" ht="31.5" x14ac:dyDescent="0.15">
      <c r="A96" s="182">
        <v>55</v>
      </c>
      <c r="B96" s="172" t="s">
        <v>550</v>
      </c>
      <c r="C96" s="198">
        <v>0</v>
      </c>
      <c r="D96" s="173"/>
      <c r="E96" s="193"/>
    </row>
    <row r="97" spans="1:5" x14ac:dyDescent="0.15">
      <c r="A97" s="182">
        <v>56</v>
      </c>
      <c r="B97" s="172" t="s">
        <v>551</v>
      </c>
      <c r="C97" s="198">
        <v>0</v>
      </c>
      <c r="D97" s="173"/>
      <c r="E97" s="193"/>
    </row>
    <row r="98" spans="1:5" ht="21" x14ac:dyDescent="0.15">
      <c r="A98" s="182" t="s">
        <v>552</v>
      </c>
      <c r="B98" s="172" t="s">
        <v>553</v>
      </c>
      <c r="C98" s="201">
        <v>0</v>
      </c>
      <c r="D98" s="173"/>
      <c r="E98" s="193"/>
    </row>
    <row r="99" spans="1:5" ht="10.5" hidden="1" customHeight="1" outlineLevel="1" x14ac:dyDescent="0.15">
      <c r="A99" s="182"/>
      <c r="B99" s="172" t="s">
        <v>599</v>
      </c>
      <c r="C99" s="203">
        <v>0</v>
      </c>
      <c r="D99" s="173"/>
      <c r="E99" s="193"/>
    </row>
    <row r="100" spans="1:5" ht="21" collapsed="1" x14ac:dyDescent="0.15">
      <c r="A100" s="182" t="s">
        <v>554</v>
      </c>
      <c r="B100" s="172" t="s">
        <v>555</v>
      </c>
      <c r="C100" s="199"/>
      <c r="D100" s="173"/>
      <c r="E100" s="193"/>
    </row>
    <row r="101" spans="1:5" ht="10.5" hidden="1" customHeight="1" outlineLevel="1" x14ac:dyDescent="0.15">
      <c r="A101" s="182"/>
      <c r="B101" s="172" t="s">
        <v>599</v>
      </c>
      <c r="C101" s="199"/>
      <c r="D101" s="173"/>
      <c r="E101" s="193"/>
    </row>
    <row r="102" spans="1:5" ht="21" collapsed="1" x14ac:dyDescent="0.15">
      <c r="A102" s="182" t="s">
        <v>556</v>
      </c>
      <c r="B102" s="172" t="s">
        <v>557</v>
      </c>
      <c r="C102" s="198">
        <v>0</v>
      </c>
      <c r="D102" s="173"/>
      <c r="E102" s="193"/>
    </row>
    <row r="103" spans="1:5" ht="10.5" hidden="1" customHeight="1" outlineLevel="1" x14ac:dyDescent="0.15">
      <c r="A103" s="182"/>
      <c r="B103" s="172" t="s">
        <v>600</v>
      </c>
      <c r="C103" s="174"/>
      <c r="D103" s="173"/>
      <c r="E103" s="193"/>
    </row>
    <row r="104" spans="1:5" ht="10.5" hidden="1" customHeight="1" outlineLevel="1" x14ac:dyDescent="0.15">
      <c r="A104" s="182"/>
      <c r="B104" s="172" t="s">
        <v>603</v>
      </c>
      <c r="C104" s="174"/>
      <c r="D104" s="173"/>
      <c r="E104" s="193"/>
    </row>
    <row r="105" spans="1:5" ht="10.5" hidden="1" customHeight="1" outlineLevel="1" x14ac:dyDescent="0.15">
      <c r="A105" s="182"/>
      <c r="B105" s="172" t="s">
        <v>604</v>
      </c>
      <c r="C105" s="174"/>
      <c r="D105" s="173"/>
      <c r="E105" s="193"/>
    </row>
    <row r="106" spans="1:5" collapsed="1" x14ac:dyDescent="0.15">
      <c r="A106" s="182">
        <v>57</v>
      </c>
      <c r="B106" s="175" t="s">
        <v>558</v>
      </c>
      <c r="C106" s="200">
        <v>0</v>
      </c>
      <c r="D106" s="173"/>
      <c r="E106" s="193"/>
    </row>
    <row r="107" spans="1:5" x14ac:dyDescent="0.15">
      <c r="A107" s="182">
        <v>58</v>
      </c>
      <c r="B107" s="175" t="s">
        <v>399</v>
      </c>
      <c r="C107" s="200">
        <v>400</v>
      </c>
      <c r="D107" s="173"/>
      <c r="E107" s="193"/>
    </row>
    <row r="108" spans="1:5" x14ac:dyDescent="0.15">
      <c r="A108" s="182">
        <v>59</v>
      </c>
      <c r="B108" s="175" t="s">
        <v>559</v>
      </c>
      <c r="C108" s="200">
        <v>4378.7842979399993</v>
      </c>
      <c r="D108" s="173"/>
      <c r="E108" s="193"/>
    </row>
    <row r="109" spans="1:5" x14ac:dyDescent="0.15">
      <c r="A109" s="182" t="s">
        <v>560</v>
      </c>
      <c r="B109" s="172" t="s">
        <v>561</v>
      </c>
      <c r="C109" s="174"/>
      <c r="D109" s="173"/>
      <c r="E109" s="193"/>
    </row>
    <row r="110" spans="1:5" ht="10.5" hidden="1" customHeight="1" outlineLevel="1" x14ac:dyDescent="0.15">
      <c r="A110" s="182"/>
      <c r="B110" s="172" t="s">
        <v>605</v>
      </c>
      <c r="C110" s="174"/>
      <c r="D110" s="173"/>
      <c r="E110" s="193"/>
    </row>
    <row r="111" spans="1:5" ht="10.5" hidden="1" customHeight="1" outlineLevel="1" x14ac:dyDescent="0.15">
      <c r="A111" s="182"/>
      <c r="B111" s="172" t="s">
        <v>606</v>
      </c>
      <c r="C111" s="174"/>
      <c r="D111" s="173"/>
      <c r="E111" s="193"/>
    </row>
    <row r="112" spans="1:5" ht="10.5" hidden="1" customHeight="1" outlineLevel="1" x14ac:dyDescent="0.15">
      <c r="A112" s="182"/>
      <c r="B112" s="172" t="s">
        <v>607</v>
      </c>
      <c r="C112" s="174"/>
      <c r="D112" s="173"/>
      <c r="E112" s="193"/>
    </row>
    <row r="113" spans="1:5" collapsed="1" x14ac:dyDescent="0.15">
      <c r="A113" s="182">
        <v>60</v>
      </c>
      <c r="B113" s="175" t="s">
        <v>11</v>
      </c>
      <c r="C113" s="200">
        <v>21606.615756359999</v>
      </c>
      <c r="D113" s="173"/>
      <c r="E113" s="193"/>
    </row>
    <row r="114" spans="1:5" ht="10.5" customHeight="1" x14ac:dyDescent="0.15">
      <c r="A114" s="461" t="s">
        <v>562</v>
      </c>
      <c r="B114" s="462"/>
      <c r="C114" s="462"/>
      <c r="D114" s="462"/>
      <c r="E114" s="463"/>
    </row>
    <row r="115" spans="1:5" x14ac:dyDescent="0.15">
      <c r="A115" s="182">
        <v>61</v>
      </c>
      <c r="B115" s="172" t="s">
        <v>563</v>
      </c>
      <c r="C115" s="204">
        <v>0.16794783314790293</v>
      </c>
      <c r="D115" s="173"/>
      <c r="E115" s="193"/>
    </row>
    <row r="116" spans="1:5" x14ac:dyDescent="0.15">
      <c r="A116" s="182">
        <v>62</v>
      </c>
      <c r="B116" s="172" t="s">
        <v>564</v>
      </c>
      <c r="C116" s="204">
        <v>0.18414657541955998</v>
      </c>
      <c r="D116" s="173"/>
      <c r="E116" s="193"/>
    </row>
    <row r="117" spans="1:5" x14ac:dyDescent="0.15">
      <c r="A117" s="182">
        <v>63</v>
      </c>
      <c r="B117" s="172" t="s">
        <v>565</v>
      </c>
      <c r="C117" s="204">
        <v>0.20265942373002516</v>
      </c>
      <c r="D117" s="173"/>
      <c r="E117" s="193"/>
    </row>
    <row r="118" spans="1:5" x14ac:dyDescent="0.15">
      <c r="A118" s="182">
        <v>64</v>
      </c>
      <c r="B118" s="172" t="s">
        <v>566</v>
      </c>
      <c r="C118" s="178">
        <v>0.11</v>
      </c>
      <c r="D118" s="173"/>
      <c r="E118" s="193"/>
    </row>
    <row r="119" spans="1:5" x14ac:dyDescent="0.15">
      <c r="A119" s="182">
        <v>65</v>
      </c>
      <c r="B119" s="172" t="s">
        <v>567</v>
      </c>
      <c r="C119" s="177">
        <v>2.5000000000000001E-2</v>
      </c>
      <c r="D119" s="173"/>
      <c r="E119" s="193"/>
    </row>
    <row r="120" spans="1:5" x14ac:dyDescent="0.15">
      <c r="A120" s="182">
        <v>66</v>
      </c>
      <c r="B120" s="172" t="s">
        <v>568</v>
      </c>
      <c r="C120" s="177">
        <v>0.01</v>
      </c>
      <c r="D120" s="173"/>
      <c r="E120" s="147"/>
    </row>
    <row r="121" spans="1:5" x14ac:dyDescent="0.15">
      <c r="A121" s="182">
        <v>67</v>
      </c>
      <c r="B121" s="172" t="s">
        <v>569</v>
      </c>
      <c r="C121" s="177">
        <v>0.03</v>
      </c>
      <c r="D121" s="173"/>
      <c r="E121" s="147"/>
    </row>
    <row r="122" spans="1:5" x14ac:dyDescent="0.15">
      <c r="A122" s="182" t="s">
        <v>570</v>
      </c>
      <c r="B122" s="172" t="s">
        <v>571</v>
      </c>
      <c r="C122" s="177">
        <v>0</v>
      </c>
      <c r="D122" s="173"/>
      <c r="E122" s="147"/>
    </row>
    <row r="123" spans="1:5" x14ac:dyDescent="0.15">
      <c r="A123" s="182">
        <v>68</v>
      </c>
      <c r="B123" s="172" t="s">
        <v>572</v>
      </c>
      <c r="C123" s="204">
        <v>0.12265942371438308</v>
      </c>
      <c r="D123" s="173"/>
      <c r="E123" s="147"/>
    </row>
    <row r="124" spans="1:5" x14ac:dyDescent="0.15">
      <c r="A124" s="182">
        <v>69</v>
      </c>
      <c r="B124" s="172" t="s">
        <v>573</v>
      </c>
      <c r="C124" s="174"/>
      <c r="D124" s="173"/>
      <c r="E124" s="147"/>
    </row>
    <row r="125" spans="1:5" x14ac:dyDescent="0.15">
      <c r="A125" s="182">
        <v>70</v>
      </c>
      <c r="B125" s="172" t="s">
        <v>573</v>
      </c>
      <c r="C125" s="174"/>
      <c r="D125" s="173"/>
      <c r="E125" s="147"/>
    </row>
    <row r="126" spans="1:5" x14ac:dyDescent="0.15">
      <c r="A126" s="182">
        <v>71</v>
      </c>
      <c r="B126" s="172" t="s">
        <v>573</v>
      </c>
      <c r="C126" s="174"/>
      <c r="D126" s="173"/>
      <c r="E126" s="147"/>
    </row>
    <row r="127" spans="1:5" x14ac:dyDescent="0.15">
      <c r="A127" s="461" t="s">
        <v>574</v>
      </c>
      <c r="B127" s="462"/>
      <c r="C127" s="462"/>
      <c r="D127" s="462"/>
      <c r="E127" s="463"/>
    </row>
    <row r="128" spans="1:5" ht="31.5" x14ac:dyDescent="0.15">
      <c r="A128" s="182">
        <v>72</v>
      </c>
      <c r="B128" s="172" t="s">
        <v>575</v>
      </c>
      <c r="C128" s="201">
        <v>241.45249944</v>
      </c>
      <c r="D128" s="173"/>
      <c r="E128" s="147"/>
    </row>
    <row r="129" spans="1:5" ht="31.5" x14ac:dyDescent="0.15">
      <c r="A129" s="182">
        <v>73</v>
      </c>
      <c r="B129" s="172" t="s">
        <v>576</v>
      </c>
      <c r="C129" s="201">
        <v>211.589675</v>
      </c>
      <c r="D129" s="173"/>
      <c r="E129" s="147"/>
    </row>
    <row r="130" spans="1:5" x14ac:dyDescent="0.15">
      <c r="A130" s="182">
        <v>74</v>
      </c>
      <c r="B130" s="172" t="s">
        <v>484</v>
      </c>
      <c r="C130" s="174"/>
      <c r="D130" s="173"/>
      <c r="E130" s="147"/>
    </row>
    <row r="131" spans="1:5" ht="21" x14ac:dyDescent="0.15">
      <c r="A131" s="182">
        <v>75</v>
      </c>
      <c r="B131" s="172" t="s">
        <v>577</v>
      </c>
      <c r="C131" s="201">
        <v>0</v>
      </c>
      <c r="D131" s="173"/>
      <c r="E131" s="147"/>
    </row>
    <row r="132" spans="1:5" x14ac:dyDescent="0.15">
      <c r="A132" s="461" t="s">
        <v>578</v>
      </c>
      <c r="B132" s="462"/>
      <c r="C132" s="462"/>
      <c r="D132" s="462"/>
      <c r="E132" s="463"/>
    </row>
    <row r="133" spans="1:5" x14ac:dyDescent="0.15">
      <c r="A133" s="182">
        <v>76</v>
      </c>
      <c r="B133" s="172" t="s">
        <v>579</v>
      </c>
      <c r="C133" s="174"/>
      <c r="D133" s="173"/>
      <c r="E133" s="147"/>
    </row>
    <row r="134" spans="1:5" x14ac:dyDescent="0.15">
      <c r="A134" s="182">
        <v>77</v>
      </c>
      <c r="B134" s="172" t="s">
        <v>580</v>
      </c>
      <c r="C134" s="174"/>
      <c r="D134" s="173"/>
      <c r="E134" s="147"/>
    </row>
    <row r="135" spans="1:5" x14ac:dyDescent="0.15">
      <c r="A135" s="182">
        <v>78</v>
      </c>
      <c r="B135" s="172" t="s">
        <v>540</v>
      </c>
      <c r="C135" s="174"/>
      <c r="D135" s="173"/>
      <c r="E135" s="147"/>
    </row>
    <row r="136" spans="1:5" x14ac:dyDescent="0.15">
      <c r="A136" s="182">
        <v>79</v>
      </c>
      <c r="B136" s="172" t="s">
        <v>581</v>
      </c>
      <c r="C136" s="174"/>
      <c r="D136" s="173"/>
      <c r="E136" s="147"/>
    </row>
    <row r="137" spans="1:5" x14ac:dyDescent="0.15">
      <c r="A137" s="461" t="s">
        <v>582</v>
      </c>
      <c r="B137" s="462"/>
      <c r="C137" s="462"/>
      <c r="D137" s="462"/>
      <c r="E137" s="463"/>
    </row>
    <row r="138" spans="1:5" ht="10.5" customHeight="1" x14ac:dyDescent="0.15">
      <c r="A138" s="182">
        <v>80</v>
      </c>
      <c r="B138" s="172" t="s">
        <v>583</v>
      </c>
      <c r="C138" s="174"/>
      <c r="D138" s="173"/>
      <c r="E138" s="147"/>
    </row>
    <row r="139" spans="1:5" x14ac:dyDescent="0.15">
      <c r="A139" s="182">
        <v>81</v>
      </c>
      <c r="B139" s="172" t="s">
        <v>584</v>
      </c>
      <c r="C139" s="174"/>
      <c r="D139" s="173"/>
      <c r="E139" s="147"/>
    </row>
    <row r="140" spans="1:5" x14ac:dyDescent="0.15">
      <c r="A140" s="182">
        <v>82</v>
      </c>
      <c r="B140" s="172" t="s">
        <v>585</v>
      </c>
      <c r="C140" s="174"/>
      <c r="D140" s="173"/>
      <c r="E140" s="147"/>
    </row>
    <row r="141" spans="1:5" x14ac:dyDescent="0.15">
      <c r="A141" s="182">
        <v>83</v>
      </c>
      <c r="B141" s="172" t="s">
        <v>586</v>
      </c>
      <c r="C141" s="174"/>
      <c r="D141" s="173"/>
      <c r="E141" s="147"/>
    </row>
    <row r="142" spans="1:5" x14ac:dyDescent="0.15">
      <c r="A142" s="182">
        <v>84</v>
      </c>
      <c r="B142" s="172" t="s">
        <v>587</v>
      </c>
      <c r="C142" s="174"/>
      <c r="D142" s="173"/>
      <c r="E142" s="147"/>
    </row>
    <row r="143" spans="1:5" x14ac:dyDescent="0.15">
      <c r="A143" s="182">
        <v>85</v>
      </c>
      <c r="B143" s="172" t="s">
        <v>588</v>
      </c>
      <c r="C143" s="174"/>
      <c r="D143" s="173"/>
      <c r="E143" s="147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9"/>
  <sheetViews>
    <sheetView workbookViewId="0">
      <selection activeCell="Q32" sqref="Q32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325</v>
      </c>
      <c r="B1" s="19" t="s">
        <v>631</v>
      </c>
    </row>
    <row r="2" spans="1:11" x14ac:dyDescent="0.15">
      <c r="A2" s="19"/>
      <c r="K2" s="137" t="s">
        <v>338</v>
      </c>
    </row>
    <row r="3" spans="1:11" x14ac:dyDescent="0.15">
      <c r="C3" s="143">
        <v>44377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31" t="s">
        <v>258</v>
      </c>
      <c r="D5" s="532"/>
      <c r="E5" s="533"/>
      <c r="F5" s="531" t="s">
        <v>259</v>
      </c>
      <c r="G5" s="532"/>
      <c r="H5" s="533"/>
      <c r="I5" s="531" t="s">
        <v>260</v>
      </c>
      <c r="J5" s="532"/>
      <c r="K5" s="533"/>
    </row>
    <row r="6" spans="1:11" x14ac:dyDescent="0.15">
      <c r="A6" s="113"/>
      <c r="B6" s="113"/>
      <c r="C6" s="122" t="s">
        <v>261</v>
      </c>
      <c r="D6" s="123" t="s">
        <v>262</v>
      </c>
      <c r="E6" s="124" t="s">
        <v>263</v>
      </c>
      <c r="F6" s="122" t="s">
        <v>261</v>
      </c>
      <c r="G6" s="123" t="s">
        <v>262</v>
      </c>
      <c r="H6" s="124" t="s">
        <v>263</v>
      </c>
      <c r="I6" s="123" t="s">
        <v>261</v>
      </c>
      <c r="J6" s="123" t="s">
        <v>262</v>
      </c>
      <c r="K6" s="124" t="s">
        <v>263</v>
      </c>
    </row>
    <row r="7" spans="1:11" x14ac:dyDescent="0.15">
      <c r="A7" s="45">
        <v>1</v>
      </c>
      <c r="B7" s="125" t="s">
        <v>327</v>
      </c>
      <c r="C7" s="44"/>
      <c r="D7" s="44"/>
      <c r="E7" s="44"/>
      <c r="F7" s="44"/>
      <c r="G7" s="44"/>
      <c r="H7" s="44"/>
      <c r="I7" s="44"/>
      <c r="J7" s="149"/>
      <c r="K7" s="44"/>
    </row>
    <row r="8" spans="1:11" x14ac:dyDescent="0.15">
      <c r="A8" s="115">
        <v>2</v>
      </c>
      <c r="B8" s="109" t="s">
        <v>264</v>
      </c>
      <c r="C8" s="109"/>
      <c r="D8" s="109"/>
      <c r="E8" s="109"/>
      <c r="F8" s="109"/>
      <c r="G8" s="109"/>
      <c r="H8" s="109"/>
      <c r="I8" s="109"/>
      <c r="J8" s="116"/>
      <c r="K8" s="109"/>
    </row>
    <row r="9" spans="1:11" x14ac:dyDescent="0.15">
      <c r="A9" s="115">
        <v>3</v>
      </c>
      <c r="B9" s="109" t="s">
        <v>265</v>
      </c>
      <c r="C9" s="109"/>
      <c r="D9" s="109"/>
      <c r="E9" s="109"/>
      <c r="F9" s="109"/>
      <c r="G9" s="109"/>
      <c r="H9" s="109"/>
      <c r="I9" s="109"/>
      <c r="J9" s="116"/>
      <c r="K9" s="109"/>
    </row>
    <row r="10" spans="1:11" x14ac:dyDescent="0.15">
      <c r="A10" s="115">
        <v>4</v>
      </c>
      <c r="B10" s="109" t="s">
        <v>266</v>
      </c>
      <c r="C10" s="109"/>
      <c r="D10" s="109"/>
      <c r="E10" s="109"/>
      <c r="F10" s="109"/>
      <c r="G10" s="109"/>
      <c r="H10" s="109"/>
      <c r="I10" s="109"/>
      <c r="J10" s="116"/>
      <c r="K10" s="109"/>
    </row>
    <row r="11" spans="1:11" x14ac:dyDescent="0.15">
      <c r="A11" s="115">
        <v>5</v>
      </c>
      <c r="B11" s="109" t="s">
        <v>267</v>
      </c>
      <c r="C11" s="109"/>
      <c r="D11" s="109"/>
      <c r="E11" s="109"/>
      <c r="F11" s="109"/>
      <c r="G11" s="109"/>
      <c r="H11" s="109"/>
      <c r="I11" s="109"/>
      <c r="J11" s="116"/>
      <c r="K11" s="109"/>
    </row>
    <row r="12" spans="1:11" x14ac:dyDescent="0.15">
      <c r="A12" s="126">
        <v>6</v>
      </c>
      <c r="B12" s="127" t="s">
        <v>326</v>
      </c>
      <c r="C12" s="117"/>
      <c r="D12" s="117"/>
      <c r="E12" s="117"/>
      <c r="F12" s="117"/>
      <c r="G12" s="117"/>
      <c r="H12" s="117"/>
      <c r="I12" s="117"/>
      <c r="J12" s="116"/>
      <c r="K12" s="116"/>
    </row>
    <row r="13" spans="1:11" x14ac:dyDescent="0.15">
      <c r="A13" s="115">
        <v>7</v>
      </c>
      <c r="B13" s="109" t="s">
        <v>268</v>
      </c>
      <c r="C13" s="109"/>
      <c r="D13" s="109"/>
      <c r="E13" s="109"/>
      <c r="F13" s="109"/>
      <c r="G13" s="109"/>
      <c r="H13" s="109"/>
      <c r="I13" s="109"/>
      <c r="J13" s="116"/>
      <c r="K13" s="109"/>
    </row>
    <row r="14" spans="1:11" x14ac:dyDescent="0.15">
      <c r="A14" s="115">
        <v>8</v>
      </c>
      <c r="B14" s="109" t="s">
        <v>269</v>
      </c>
      <c r="C14" s="109"/>
      <c r="D14" s="109"/>
      <c r="E14" s="109"/>
      <c r="F14" s="109"/>
      <c r="G14" s="109"/>
      <c r="H14" s="109"/>
      <c r="I14" s="109"/>
      <c r="J14" s="116"/>
      <c r="K14" s="109"/>
    </row>
    <row r="15" spans="1:11" x14ac:dyDescent="0.15">
      <c r="A15" s="115">
        <v>9</v>
      </c>
      <c r="B15" s="109" t="s">
        <v>270</v>
      </c>
      <c r="C15" s="109"/>
      <c r="D15" s="109"/>
      <c r="E15" s="109"/>
      <c r="F15" s="109"/>
      <c r="G15" s="109"/>
      <c r="H15" s="109"/>
      <c r="I15" s="109"/>
      <c r="J15" s="116"/>
      <c r="K15" s="109"/>
    </row>
    <row r="16" spans="1:11" x14ac:dyDescent="0.15">
      <c r="A16" s="115">
        <v>10</v>
      </c>
      <c r="B16" s="109" t="s">
        <v>271</v>
      </c>
      <c r="C16" s="109"/>
      <c r="D16" s="109"/>
      <c r="E16" s="109"/>
      <c r="F16" s="109"/>
      <c r="G16" s="109"/>
      <c r="H16" s="109"/>
      <c r="I16" s="109"/>
      <c r="J16" s="116"/>
      <c r="K16" s="116"/>
    </row>
    <row r="17" spans="1:11" x14ac:dyDescent="0.15">
      <c r="A17" s="115">
        <v>11</v>
      </c>
      <c r="B17" s="109" t="s">
        <v>267</v>
      </c>
      <c r="C17" s="109"/>
      <c r="D17" s="109"/>
      <c r="E17" s="109"/>
      <c r="F17" s="109"/>
      <c r="G17" s="109"/>
      <c r="H17" s="109"/>
      <c r="I17" s="109"/>
      <c r="J17" s="116"/>
      <c r="K17" s="109"/>
    </row>
    <row r="18" spans="1:11" x14ac:dyDescent="0.15">
      <c r="J18" s="151">
        <f>+J7+J16</f>
        <v>0</v>
      </c>
    </row>
    <row r="19" spans="1:11" x14ac:dyDescent="0.15">
      <c r="B19" s="12" t="s">
        <v>656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0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328</v>
      </c>
      <c r="B1" s="19" t="s">
        <v>632</v>
      </c>
      <c r="J1" s="534">
        <v>44377</v>
      </c>
      <c r="K1" s="534"/>
    </row>
    <row r="2" spans="1:11" x14ac:dyDescent="0.15">
      <c r="K2" s="137" t="s">
        <v>338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31" t="s">
        <v>258</v>
      </c>
      <c r="D5" s="532"/>
      <c r="E5" s="533"/>
      <c r="F5" s="531" t="s">
        <v>259</v>
      </c>
      <c r="G5" s="532"/>
      <c r="H5" s="533"/>
      <c r="I5" s="531" t="s">
        <v>260</v>
      </c>
      <c r="J5" s="532"/>
      <c r="K5" s="533"/>
    </row>
    <row r="6" spans="1:11" x14ac:dyDescent="0.15">
      <c r="A6" s="113"/>
      <c r="B6" s="113"/>
      <c r="C6" s="122" t="s">
        <v>261</v>
      </c>
      <c r="D6" s="123" t="s">
        <v>262</v>
      </c>
      <c r="E6" s="124" t="s">
        <v>263</v>
      </c>
      <c r="F6" s="122" t="s">
        <v>261</v>
      </c>
      <c r="G6" s="123" t="s">
        <v>262</v>
      </c>
      <c r="H6" s="124" t="s">
        <v>263</v>
      </c>
      <c r="I6" s="123" t="s">
        <v>261</v>
      </c>
      <c r="J6" s="123" t="s">
        <v>262</v>
      </c>
      <c r="K6" s="124" t="s">
        <v>263</v>
      </c>
    </row>
    <row r="7" spans="1:11" x14ac:dyDescent="0.15">
      <c r="A7" s="45">
        <v>1</v>
      </c>
      <c r="B7" s="125" t="s">
        <v>327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15">
      <c r="A8" s="115">
        <v>2</v>
      </c>
      <c r="B8" s="109" t="s">
        <v>264</v>
      </c>
      <c r="C8" s="109"/>
      <c r="D8" s="109"/>
      <c r="E8" s="109"/>
      <c r="F8" s="109"/>
      <c r="G8" s="109"/>
      <c r="H8" s="109"/>
      <c r="I8" s="109"/>
      <c r="J8" s="109"/>
      <c r="K8" s="109"/>
    </row>
    <row r="9" spans="1:11" x14ac:dyDescent="0.15">
      <c r="A9" s="115">
        <v>3</v>
      </c>
      <c r="B9" s="109" t="s">
        <v>265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15">
      <c r="A10" s="115">
        <v>4</v>
      </c>
      <c r="B10" s="109" t="s">
        <v>266</v>
      </c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15">
      <c r="A11" s="115">
        <v>5</v>
      </c>
      <c r="B11" s="109" t="s">
        <v>267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x14ac:dyDescent="0.15">
      <c r="A12" s="126">
        <v>6</v>
      </c>
      <c r="B12" s="127" t="s">
        <v>326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x14ac:dyDescent="0.15">
      <c r="A13" s="115">
        <v>7</v>
      </c>
      <c r="B13" s="109" t="s">
        <v>268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15">
      <c r="A14" s="115">
        <v>8</v>
      </c>
      <c r="B14" s="109" t="s">
        <v>269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15">
      <c r="A15" s="115">
        <v>9</v>
      </c>
      <c r="B15" s="109" t="s">
        <v>270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15">
      <c r="A16" s="115">
        <v>10</v>
      </c>
      <c r="B16" s="109" t="s">
        <v>271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x14ac:dyDescent="0.15">
      <c r="A17" s="115">
        <v>11</v>
      </c>
      <c r="B17" s="109" t="s">
        <v>267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9" spans="1:11" x14ac:dyDescent="0.15">
      <c r="B19" s="12" t="s">
        <v>339</v>
      </c>
    </row>
    <row r="20" spans="1:11" x14ac:dyDescent="0.15">
      <c r="B20" s="12" t="s">
        <v>340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3"/>
  <sheetViews>
    <sheetView workbookViewId="0">
      <selection activeCell="W11" sqref="W1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329</v>
      </c>
      <c r="B1" s="19" t="s">
        <v>633</v>
      </c>
      <c r="S1" s="143">
        <v>44377</v>
      </c>
    </row>
    <row r="2" spans="1:19" x14ac:dyDescent="0.15">
      <c r="M2" s="137" t="s">
        <v>338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272</v>
      </c>
      <c r="Q4" s="115" t="s">
        <v>273</v>
      </c>
      <c r="R4" s="115" t="s">
        <v>274</v>
      </c>
      <c r="S4" s="115" t="s">
        <v>275</v>
      </c>
    </row>
    <row r="5" spans="1:19" x14ac:dyDescent="0.15">
      <c r="A5" s="111"/>
      <c r="B5" s="112"/>
      <c r="C5" s="530" t="s">
        <v>276</v>
      </c>
      <c r="D5" s="530"/>
      <c r="E5" s="530"/>
      <c r="F5" s="530"/>
      <c r="G5" s="530"/>
      <c r="H5" s="530" t="s">
        <v>277</v>
      </c>
      <c r="I5" s="530"/>
      <c r="J5" s="530"/>
      <c r="K5" s="530"/>
      <c r="L5" s="530" t="s">
        <v>278</v>
      </c>
      <c r="M5" s="530"/>
      <c r="N5" s="530"/>
      <c r="O5" s="530"/>
      <c r="P5" s="530" t="s">
        <v>279</v>
      </c>
      <c r="Q5" s="530"/>
      <c r="R5" s="530"/>
      <c r="S5" s="530"/>
    </row>
    <row r="6" spans="1:19" ht="21" x14ac:dyDescent="0.15">
      <c r="A6" s="113"/>
      <c r="B6" s="114"/>
      <c r="C6" s="130" t="s">
        <v>280</v>
      </c>
      <c r="D6" s="130" t="s">
        <v>281</v>
      </c>
      <c r="E6" s="130" t="s">
        <v>282</v>
      </c>
      <c r="F6" s="130" t="s">
        <v>283</v>
      </c>
      <c r="G6" s="131">
        <v>12.5</v>
      </c>
      <c r="H6" s="130" t="s">
        <v>284</v>
      </c>
      <c r="I6" s="130" t="s">
        <v>285</v>
      </c>
      <c r="J6" s="130" t="s">
        <v>286</v>
      </c>
      <c r="K6" s="131">
        <v>12.5</v>
      </c>
      <c r="L6" s="130" t="s">
        <v>284</v>
      </c>
      <c r="M6" s="130" t="s">
        <v>285</v>
      </c>
      <c r="N6" s="130" t="s">
        <v>286</v>
      </c>
      <c r="O6" s="131">
        <v>12.5</v>
      </c>
      <c r="P6" s="130" t="s">
        <v>284</v>
      </c>
      <c r="Q6" s="130" t="s">
        <v>285</v>
      </c>
      <c r="R6" s="130" t="s">
        <v>286</v>
      </c>
      <c r="S6" s="131">
        <v>12.5</v>
      </c>
    </row>
    <row r="7" spans="1:19" x14ac:dyDescent="0.15">
      <c r="A7" s="115">
        <v>1</v>
      </c>
      <c r="B7" s="117" t="s">
        <v>287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19" x14ac:dyDescent="0.15">
      <c r="A8" s="115">
        <v>2</v>
      </c>
      <c r="B8" s="117" t="s">
        <v>288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x14ac:dyDescent="0.15">
      <c r="A9" s="115">
        <v>3</v>
      </c>
      <c r="B9" s="128" t="s">
        <v>289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295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19" x14ac:dyDescent="0.15">
      <c r="A16" s="115">
        <v>10</v>
      </c>
      <c r="B16" s="128" t="s">
        <v>289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s="111" customFormat="1" x14ac:dyDescent="0.15">
      <c r="A17" s="115">
        <v>11</v>
      </c>
      <c r="B17" s="129" t="s">
        <v>290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x14ac:dyDescent="0.15">
      <c r="A18" s="115">
        <v>12</v>
      </c>
      <c r="B18" s="118" t="s">
        <v>291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x14ac:dyDescent="0.15">
      <c r="A19" s="115">
        <v>13</v>
      </c>
      <c r="B19" s="128" t="s">
        <v>292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B23" s="152" t="s">
        <v>385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3"/>
  <sheetViews>
    <sheetView workbookViewId="0">
      <selection activeCell="T39" sqref="T39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330</v>
      </c>
      <c r="B1" s="19" t="s">
        <v>634</v>
      </c>
      <c r="R1" s="534">
        <v>44377</v>
      </c>
      <c r="S1" s="534"/>
    </row>
    <row r="2" spans="1:19" x14ac:dyDescent="0.15">
      <c r="A2" s="19"/>
      <c r="M2" s="137" t="s">
        <v>338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272</v>
      </c>
      <c r="Q4" s="115" t="s">
        <v>273</v>
      </c>
      <c r="R4" s="115" t="s">
        <v>274</v>
      </c>
      <c r="S4" s="115" t="s">
        <v>275</v>
      </c>
    </row>
    <row r="5" spans="1:19" x14ac:dyDescent="0.15">
      <c r="A5" s="111"/>
      <c r="B5" s="112"/>
      <c r="C5" s="530" t="s">
        <v>276</v>
      </c>
      <c r="D5" s="530"/>
      <c r="E5" s="530"/>
      <c r="F5" s="530"/>
      <c r="G5" s="530"/>
      <c r="H5" s="530" t="s">
        <v>277</v>
      </c>
      <c r="I5" s="530"/>
      <c r="J5" s="530"/>
      <c r="K5" s="530"/>
      <c r="L5" s="530" t="s">
        <v>278</v>
      </c>
      <c r="M5" s="530"/>
      <c r="N5" s="530"/>
      <c r="O5" s="530"/>
      <c r="P5" s="530" t="s">
        <v>279</v>
      </c>
      <c r="Q5" s="530"/>
      <c r="R5" s="530"/>
      <c r="S5" s="530"/>
    </row>
    <row r="6" spans="1:19" ht="21" x14ac:dyDescent="0.15">
      <c r="A6" s="113"/>
      <c r="B6" s="114"/>
      <c r="C6" s="130" t="s">
        <v>280</v>
      </c>
      <c r="D6" s="130" t="s">
        <v>281</v>
      </c>
      <c r="E6" s="130" t="s">
        <v>282</v>
      </c>
      <c r="F6" s="130" t="s">
        <v>283</v>
      </c>
      <c r="G6" s="131">
        <v>12.5</v>
      </c>
      <c r="H6" s="130" t="s">
        <v>284</v>
      </c>
      <c r="I6" s="130" t="s">
        <v>285</v>
      </c>
      <c r="J6" s="130" t="s">
        <v>286</v>
      </c>
      <c r="K6" s="131">
        <v>12.5</v>
      </c>
      <c r="L6" s="130" t="s">
        <v>284</v>
      </c>
      <c r="M6" s="130" t="s">
        <v>285</v>
      </c>
      <c r="N6" s="130" t="s">
        <v>286</v>
      </c>
      <c r="O6" s="131">
        <v>12.5</v>
      </c>
      <c r="P6" s="130" t="s">
        <v>284</v>
      </c>
      <c r="Q6" s="130" t="s">
        <v>285</v>
      </c>
      <c r="R6" s="130" t="s">
        <v>286</v>
      </c>
      <c r="S6" s="131">
        <v>12.5</v>
      </c>
    </row>
    <row r="7" spans="1:19" x14ac:dyDescent="0.15">
      <c r="A7" s="115">
        <v>1</v>
      </c>
      <c r="B7" s="117" t="s">
        <v>287</v>
      </c>
      <c r="C7" s="117"/>
      <c r="D7" s="150"/>
      <c r="E7" s="150"/>
      <c r="F7" s="117"/>
      <c r="G7" s="117"/>
      <c r="H7" s="117"/>
      <c r="I7" s="150"/>
      <c r="J7" s="117"/>
      <c r="K7" s="117"/>
      <c r="L7" s="117"/>
      <c r="M7" s="117"/>
      <c r="N7" s="150">
        <v>0</v>
      </c>
      <c r="O7" s="117"/>
      <c r="P7" s="117"/>
      <c r="Q7" s="117"/>
      <c r="R7" s="150">
        <v>0</v>
      </c>
      <c r="S7" s="117"/>
    </row>
    <row r="8" spans="1:19" x14ac:dyDescent="0.15">
      <c r="A8" s="115">
        <v>2</v>
      </c>
      <c r="B8" s="117" t="s">
        <v>288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>
        <v>0</v>
      </c>
      <c r="O8" s="117"/>
      <c r="P8" s="117"/>
      <c r="Q8" s="117"/>
      <c r="R8" s="117">
        <v>0</v>
      </c>
      <c r="S8" s="117"/>
    </row>
    <row r="9" spans="1:19" x14ac:dyDescent="0.15">
      <c r="A9" s="115">
        <v>3</v>
      </c>
      <c r="B9" s="128" t="s">
        <v>289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295</v>
      </c>
      <c r="C15" s="117"/>
      <c r="D15" s="150"/>
      <c r="E15" s="150"/>
      <c r="F15" s="117"/>
      <c r="G15" s="117"/>
      <c r="H15" s="117"/>
      <c r="I15" s="150"/>
      <c r="J15" s="117"/>
      <c r="K15" s="117"/>
      <c r="L15" s="117"/>
      <c r="M15" s="117"/>
      <c r="N15" s="150">
        <v>0</v>
      </c>
      <c r="O15" s="117"/>
      <c r="P15" s="117"/>
      <c r="Q15" s="117"/>
      <c r="R15" s="150">
        <v>0</v>
      </c>
      <c r="S15" s="117"/>
    </row>
    <row r="16" spans="1:19" x14ac:dyDescent="0.15">
      <c r="A16" s="115">
        <v>10</v>
      </c>
      <c r="B16" s="128" t="s">
        <v>289</v>
      </c>
      <c r="C16" s="109"/>
      <c r="D16" s="116"/>
      <c r="E16" s="116"/>
      <c r="F16" s="109"/>
      <c r="G16" s="109"/>
      <c r="H16" s="109"/>
      <c r="I16" s="116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x14ac:dyDescent="0.15">
      <c r="A17" s="115">
        <v>11</v>
      </c>
      <c r="B17" s="129" t="s">
        <v>290</v>
      </c>
      <c r="C17" s="109"/>
      <c r="D17" s="116"/>
      <c r="E17" s="116"/>
      <c r="F17" s="109"/>
      <c r="G17" s="109"/>
      <c r="H17" s="109"/>
      <c r="I17" s="116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s="111" customFormat="1" x14ac:dyDescent="0.15">
      <c r="A18" s="115">
        <v>12</v>
      </c>
      <c r="B18" s="118" t="s">
        <v>291</v>
      </c>
      <c r="C18" s="109"/>
      <c r="D18" s="116"/>
      <c r="E18" s="116"/>
      <c r="F18" s="109"/>
      <c r="G18" s="109"/>
      <c r="H18" s="109"/>
      <c r="I18" s="116"/>
      <c r="J18" s="109"/>
      <c r="K18" s="109"/>
      <c r="L18" s="109"/>
      <c r="M18" s="109"/>
      <c r="N18" s="150"/>
      <c r="O18" s="109"/>
      <c r="P18" s="109"/>
      <c r="Q18" s="109"/>
      <c r="R18" s="150"/>
      <c r="S18" s="109"/>
    </row>
    <row r="19" spans="1:19" x14ac:dyDescent="0.15">
      <c r="A19" s="115">
        <v>13</v>
      </c>
      <c r="B19" s="128" t="s">
        <v>292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A23" s="12" t="s">
        <v>655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15"/>
  <sheetViews>
    <sheetView tabSelected="1" workbookViewId="0">
      <selection activeCell="C3" sqref="C3"/>
    </sheetView>
  </sheetViews>
  <sheetFormatPr baseColWidth="10" defaultColWidth="12" defaultRowHeight="12" x14ac:dyDescent="0.2"/>
  <cols>
    <col min="1" max="1" width="8.33203125" style="312" bestFit="1" customWidth="1"/>
    <col min="2" max="2" width="22.83203125" style="312" customWidth="1"/>
    <col min="3" max="6" width="13.33203125" style="312" customWidth="1"/>
    <col min="7" max="16384" width="12" style="312"/>
  </cols>
  <sheetData>
    <row r="1" spans="1:8" x14ac:dyDescent="0.2">
      <c r="A1" s="320" t="s">
        <v>781</v>
      </c>
      <c r="B1" s="320" t="s">
        <v>783</v>
      </c>
    </row>
    <row r="2" spans="1:8" x14ac:dyDescent="0.2">
      <c r="A2" s="320"/>
      <c r="B2" s="320"/>
      <c r="H2" s="137" t="s">
        <v>338</v>
      </c>
    </row>
    <row r="3" spans="1:8" x14ac:dyDescent="0.2">
      <c r="B3" s="311"/>
      <c r="C3" s="439">
        <v>44195</v>
      </c>
      <c r="D3" s="439">
        <f>EOMONTH(C3,-12)</f>
        <v>43830</v>
      </c>
      <c r="E3" s="439">
        <f>+C3</f>
        <v>44195</v>
      </c>
      <c r="F3" s="439">
        <f>+D3</f>
        <v>43830</v>
      </c>
    </row>
    <row r="4" spans="1:8" x14ac:dyDescent="0.2">
      <c r="B4" s="318" t="s">
        <v>772</v>
      </c>
      <c r="C4" s="383" t="s">
        <v>3</v>
      </c>
      <c r="D4" s="383" t="s">
        <v>773</v>
      </c>
      <c r="E4" s="383" t="s">
        <v>3</v>
      </c>
      <c r="F4" s="383" t="s">
        <v>773</v>
      </c>
    </row>
    <row r="5" spans="1:8" x14ac:dyDescent="0.2">
      <c r="B5" s="313" t="s">
        <v>774</v>
      </c>
      <c r="C5" s="314">
        <v>12.153972001607499</v>
      </c>
      <c r="D5" s="314">
        <v>9.4387434762142668</v>
      </c>
      <c r="E5" s="314">
        <v>87.236133420598193</v>
      </c>
      <c r="F5" s="314">
        <v>79.072831905965742</v>
      </c>
    </row>
    <row r="6" spans="1:8" x14ac:dyDescent="0.2">
      <c r="B6" s="313" t="s">
        <v>775</v>
      </c>
      <c r="C6" s="314">
        <v>-6.8355476080980493</v>
      </c>
      <c r="D6" s="314">
        <v>-6.5626761587660143</v>
      </c>
      <c r="E6" s="314">
        <v>-87.236133420598193</v>
      </c>
      <c r="F6" s="314">
        <v>-79.072831905965742</v>
      </c>
    </row>
    <row r="7" spans="1:8" x14ac:dyDescent="0.2">
      <c r="B7" s="313" t="s">
        <v>776</v>
      </c>
      <c r="C7" s="314">
        <v>-7.6814451041112202</v>
      </c>
      <c r="D7" s="314">
        <v>-5.5936727316411092</v>
      </c>
      <c r="E7" s="315"/>
      <c r="F7" s="315"/>
    </row>
    <row r="8" spans="1:8" x14ac:dyDescent="0.2">
      <c r="B8" s="313" t="s">
        <v>777</v>
      </c>
      <c r="C8" s="314">
        <v>14.061066442587501</v>
      </c>
      <c r="D8" s="314">
        <v>9.9978389625281654</v>
      </c>
      <c r="E8" s="315"/>
      <c r="F8" s="315"/>
    </row>
    <row r="9" spans="1:8" x14ac:dyDescent="0.2">
      <c r="B9" s="313" t="s">
        <v>778</v>
      </c>
      <c r="C9" s="314">
        <v>17.749105008206698</v>
      </c>
      <c r="D9" s="314">
        <v>12.987778967556263</v>
      </c>
      <c r="E9" s="315"/>
      <c r="F9" s="315"/>
    </row>
    <row r="10" spans="1:8" x14ac:dyDescent="0.2">
      <c r="B10" s="313" t="s">
        <v>779</v>
      </c>
      <c r="C10" s="314">
        <v>-6.6646091404424093</v>
      </c>
      <c r="D10" s="314">
        <v>-5.4359740072365756</v>
      </c>
      <c r="E10" s="315"/>
      <c r="F10" s="315"/>
    </row>
    <row r="11" spans="1:8" x14ac:dyDescent="0.2">
      <c r="B11" s="316" t="s">
        <v>780</v>
      </c>
      <c r="C11" s="317">
        <v>17.749105008206698</v>
      </c>
      <c r="D11" s="317">
        <v>12.987778967556263</v>
      </c>
      <c r="E11" s="317">
        <v>87.236133420598193</v>
      </c>
      <c r="F11" s="317">
        <v>79.072831905965742</v>
      </c>
    </row>
    <row r="12" spans="1:8" x14ac:dyDescent="0.2">
      <c r="B12" s="319" t="s">
        <v>772</v>
      </c>
      <c r="C12" s="535" t="s">
        <v>3</v>
      </c>
      <c r="D12" s="536"/>
      <c r="E12" s="535" t="s">
        <v>4</v>
      </c>
      <c r="F12" s="536"/>
    </row>
    <row r="13" spans="1:8" x14ac:dyDescent="0.2">
      <c r="B13" s="319" t="s">
        <v>536</v>
      </c>
      <c r="C13" s="537">
        <v>3978.7842979400002</v>
      </c>
      <c r="D13" s="538"/>
      <c r="E13" s="539">
        <v>4026.1639887800002</v>
      </c>
      <c r="F13" s="540"/>
    </row>
    <row r="15" spans="1:8" x14ac:dyDescent="0.2">
      <c r="B15" s="312" t="s">
        <v>782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workbookViewId="0">
      <selection activeCell="G29" sqref="G29"/>
    </sheetView>
  </sheetViews>
  <sheetFormatPr baseColWidth="10" defaultRowHeight="15" x14ac:dyDescent="0.25"/>
  <cols>
    <col min="1" max="1" width="5.33203125" style="322" customWidth="1"/>
    <col min="2" max="2" width="44.6640625" style="322" customWidth="1"/>
    <col min="3" max="6" width="20" style="322" customWidth="1"/>
    <col min="7" max="16384" width="12" style="322"/>
  </cols>
  <sheetData>
    <row r="1" spans="1:8" x14ac:dyDescent="0.25">
      <c r="A1" s="323" t="s">
        <v>788</v>
      </c>
      <c r="B1" s="323" t="s">
        <v>787</v>
      </c>
      <c r="F1" s="378">
        <v>44377</v>
      </c>
      <c r="H1" s="137" t="s">
        <v>338</v>
      </c>
    </row>
    <row r="3" spans="1:8" s="326" customFormat="1" ht="44.25" customHeight="1" x14ac:dyDescent="0.25">
      <c r="B3" s="327"/>
      <c r="C3" s="328" t="s">
        <v>787</v>
      </c>
      <c r="D3" s="328" t="s">
        <v>800</v>
      </c>
      <c r="E3" s="328" t="s">
        <v>789</v>
      </c>
      <c r="F3" s="377" t="s">
        <v>840</v>
      </c>
    </row>
    <row r="4" spans="1:8" x14ac:dyDescent="0.25">
      <c r="B4" s="330" t="s">
        <v>790</v>
      </c>
      <c r="C4" s="331">
        <v>18603.75</v>
      </c>
      <c r="D4" s="331">
        <v>0</v>
      </c>
      <c r="E4" s="331">
        <v>30313.306414999999</v>
      </c>
      <c r="F4" s="331">
        <v>48917.056414999999</v>
      </c>
    </row>
    <row r="5" spans="1:8" x14ac:dyDescent="0.25">
      <c r="B5" s="324" t="s">
        <v>795</v>
      </c>
      <c r="C5" s="325">
        <v>0</v>
      </c>
      <c r="D5" s="325">
        <v>0</v>
      </c>
      <c r="E5" s="325">
        <v>298.37375200000002</v>
      </c>
      <c r="F5" s="325">
        <v>298.37375200000002</v>
      </c>
    </row>
    <row r="6" spans="1:8" x14ac:dyDescent="0.25">
      <c r="B6" s="324" t="s">
        <v>799</v>
      </c>
      <c r="C6" s="325">
        <v>0</v>
      </c>
      <c r="D6" s="325">
        <v>0</v>
      </c>
      <c r="E6" s="325">
        <v>808.35868200000004</v>
      </c>
      <c r="F6" s="325">
        <v>808.35868200000004</v>
      </c>
    </row>
    <row r="7" spans="1:8" x14ac:dyDescent="0.25">
      <c r="B7" s="324" t="s">
        <v>798</v>
      </c>
      <c r="C7" s="325">
        <v>0</v>
      </c>
      <c r="D7" s="325">
        <v>0</v>
      </c>
      <c r="E7" s="325">
        <v>6868.8261480000001</v>
      </c>
      <c r="F7" s="325">
        <v>6868.8261480000001</v>
      </c>
    </row>
    <row r="8" spans="1:8" x14ac:dyDescent="0.25">
      <c r="B8" s="324" t="s">
        <v>794</v>
      </c>
      <c r="C8" s="325">
        <v>0</v>
      </c>
      <c r="D8" s="325">
        <v>0</v>
      </c>
      <c r="E8" s="325">
        <v>5136.0650445999991</v>
      </c>
      <c r="F8" s="325">
        <v>5136.0650445999991</v>
      </c>
    </row>
    <row r="9" spans="1:8" x14ac:dyDescent="0.25">
      <c r="B9" s="324" t="s">
        <v>791</v>
      </c>
      <c r="C9" s="325">
        <v>0</v>
      </c>
      <c r="D9" s="325">
        <v>0</v>
      </c>
      <c r="E9" s="325">
        <v>1722.2031032</v>
      </c>
      <c r="F9" s="325">
        <v>1722.2031032</v>
      </c>
    </row>
    <row r="10" spans="1:8" x14ac:dyDescent="0.25">
      <c r="B10" s="420" t="s">
        <v>902</v>
      </c>
      <c r="C10" s="325">
        <v>0</v>
      </c>
      <c r="D10" s="325">
        <v>0</v>
      </c>
      <c r="E10" s="325">
        <v>0</v>
      </c>
      <c r="F10" s="325">
        <v>0</v>
      </c>
    </row>
    <row r="11" spans="1:8" x14ac:dyDescent="0.25">
      <c r="B11" s="420" t="s">
        <v>903</v>
      </c>
      <c r="C11" s="325">
        <v>0</v>
      </c>
      <c r="D11" s="325">
        <v>0</v>
      </c>
      <c r="E11" s="325">
        <v>0.38250000000071527</v>
      </c>
      <c r="F11" s="325">
        <v>0.38250000000071527</v>
      </c>
    </row>
    <row r="12" spans="1:8" x14ac:dyDescent="0.25">
      <c r="B12" s="324" t="s">
        <v>792</v>
      </c>
      <c r="C12" s="325">
        <v>0</v>
      </c>
      <c r="D12" s="325">
        <v>0</v>
      </c>
      <c r="E12" s="325">
        <v>0</v>
      </c>
      <c r="F12" s="325">
        <v>0</v>
      </c>
    </row>
    <row r="13" spans="1:8" x14ac:dyDescent="0.25">
      <c r="B13" s="324" t="s">
        <v>797</v>
      </c>
      <c r="C13" s="325">
        <v>18463.695338090001</v>
      </c>
      <c r="D13" s="325">
        <v>0</v>
      </c>
      <c r="E13" s="325">
        <v>21961.895210909999</v>
      </c>
      <c r="F13" s="325">
        <v>40425.590549</v>
      </c>
    </row>
    <row r="14" spans="1:8" x14ac:dyDescent="0.25">
      <c r="B14" s="324" t="s">
        <v>796</v>
      </c>
      <c r="C14" s="325">
        <v>18463.695338090001</v>
      </c>
      <c r="D14" s="325">
        <v>0</v>
      </c>
      <c r="E14" s="325">
        <v>15476.54719591</v>
      </c>
      <c r="F14" s="325">
        <v>33940.242534000005</v>
      </c>
    </row>
    <row r="15" spans="1:8" x14ac:dyDescent="0.25">
      <c r="B15" s="421" t="s">
        <v>37</v>
      </c>
      <c r="C15" s="329">
        <v>140.05466190999999</v>
      </c>
      <c r="D15" s="329">
        <v>0</v>
      </c>
      <c r="E15" s="329">
        <v>375.85262209000001</v>
      </c>
      <c r="F15" s="329">
        <v>515.907284</v>
      </c>
    </row>
    <row r="17" spans="2:6" x14ac:dyDescent="0.25">
      <c r="B17" s="418"/>
      <c r="C17" s="419"/>
      <c r="D17" s="419"/>
      <c r="E17" s="419"/>
      <c r="F17" s="419"/>
    </row>
    <row r="18" spans="2:6" x14ac:dyDescent="0.25">
      <c r="B18" s="418"/>
      <c r="C18" s="419"/>
      <c r="D18" s="419"/>
      <c r="E18" s="419"/>
      <c r="F18" s="419"/>
    </row>
    <row r="19" spans="2:6" x14ac:dyDescent="0.25">
      <c r="B19" s="418"/>
      <c r="C19" s="419"/>
      <c r="D19" s="419"/>
      <c r="E19" s="419"/>
      <c r="F19" s="419"/>
    </row>
    <row r="20" spans="2:6" x14ac:dyDescent="0.25">
      <c r="E20" s="332">
        <f>SUM(E6+E7+E12+E5+E13+E15-E4)</f>
        <v>0</v>
      </c>
      <c r="F20" s="332"/>
    </row>
    <row r="21" spans="2:6" x14ac:dyDescent="0.25">
      <c r="B21" s="322" t="s">
        <v>793</v>
      </c>
    </row>
    <row r="22" spans="2:6" x14ac:dyDescent="0.25">
      <c r="B22" s="322" t="s">
        <v>801</v>
      </c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zoomScaleNormal="100" workbookViewId="0">
      <selection activeCell="C4" sqref="C4"/>
    </sheetView>
  </sheetViews>
  <sheetFormatPr baseColWidth="10" defaultColWidth="12" defaultRowHeight="12" x14ac:dyDescent="0.2"/>
  <cols>
    <col min="1" max="1" width="5.6640625" style="250" customWidth="1"/>
    <col min="2" max="2" width="95.33203125" style="250" customWidth="1"/>
    <col min="3" max="4" width="17.5" style="250" customWidth="1"/>
    <col min="5" max="16384" width="12" style="250"/>
  </cols>
  <sheetData>
    <row r="1" spans="1:5" x14ac:dyDescent="0.2">
      <c r="A1" s="248" t="s">
        <v>717</v>
      </c>
      <c r="B1" s="248" t="s">
        <v>718</v>
      </c>
      <c r="D1" s="137" t="s">
        <v>338</v>
      </c>
    </row>
    <row r="2" spans="1:5" x14ac:dyDescent="0.2">
      <c r="B2" s="248"/>
      <c r="C2" s="249"/>
      <c r="E2" s="251"/>
    </row>
    <row r="3" spans="1:5" x14ac:dyDescent="0.2">
      <c r="B3" s="248" t="s">
        <v>608</v>
      </c>
      <c r="C3" s="249"/>
      <c r="E3" s="251"/>
    </row>
    <row r="4" spans="1:5" x14ac:dyDescent="0.2">
      <c r="B4" s="252" t="s">
        <v>609</v>
      </c>
      <c r="C4" s="398">
        <v>44377</v>
      </c>
      <c r="E4" s="251"/>
    </row>
    <row r="5" spans="1:5" x14ac:dyDescent="0.2">
      <c r="B5" s="253" t="s">
        <v>24</v>
      </c>
      <c r="C5" s="253" t="s">
        <v>610</v>
      </c>
      <c r="D5" s="253" t="s">
        <v>611</v>
      </c>
      <c r="E5" s="264"/>
    </row>
    <row r="6" spans="1:5" x14ac:dyDescent="0.2">
      <c r="B6" s="254" t="s">
        <v>28</v>
      </c>
      <c r="C6" s="401">
        <v>290.810385</v>
      </c>
      <c r="D6" s="255"/>
      <c r="E6" s="264"/>
    </row>
    <row r="7" spans="1:5" x14ac:dyDescent="0.2">
      <c r="B7" s="254" t="s">
        <v>29</v>
      </c>
      <c r="C7" s="401">
        <v>7.5633670000000004</v>
      </c>
      <c r="D7" s="255"/>
      <c r="E7" s="264"/>
    </row>
    <row r="8" spans="1:5" x14ac:dyDescent="0.2">
      <c r="B8" s="254" t="s">
        <v>30</v>
      </c>
      <c r="C8" s="401">
        <v>40425.590549</v>
      </c>
      <c r="D8" s="255"/>
      <c r="E8" s="264"/>
    </row>
    <row r="9" spans="1:5" x14ac:dyDescent="0.2">
      <c r="B9" s="254" t="s">
        <v>612</v>
      </c>
      <c r="C9" s="401">
        <v>6868.8261480000001</v>
      </c>
      <c r="D9" s="255" t="s">
        <v>189</v>
      </c>
      <c r="E9" s="264"/>
    </row>
    <row r="10" spans="1:5" x14ac:dyDescent="0.2">
      <c r="B10" s="254" t="s">
        <v>613</v>
      </c>
      <c r="C10" s="401">
        <v>808.35868200000004</v>
      </c>
      <c r="D10" s="255" t="s">
        <v>190</v>
      </c>
      <c r="E10" s="264"/>
    </row>
    <row r="11" spans="1:5" x14ac:dyDescent="0.2">
      <c r="B11" s="254" t="s">
        <v>33</v>
      </c>
      <c r="C11" s="401">
        <v>273.22132800000003</v>
      </c>
      <c r="D11" s="255" t="s">
        <v>191</v>
      </c>
      <c r="E11" s="264"/>
    </row>
    <row r="12" spans="1:5" x14ac:dyDescent="0.2">
      <c r="B12" s="254" t="s">
        <v>34</v>
      </c>
      <c r="C12" s="401">
        <v>0</v>
      </c>
      <c r="D12" s="255"/>
      <c r="E12" s="264"/>
    </row>
    <row r="13" spans="1:5" x14ac:dyDescent="0.2">
      <c r="B13" s="254" t="s">
        <v>614</v>
      </c>
      <c r="C13" s="401">
        <v>0</v>
      </c>
      <c r="D13" s="255"/>
      <c r="E13" s="264"/>
    </row>
    <row r="14" spans="1:5" x14ac:dyDescent="0.2">
      <c r="B14" s="254" t="s">
        <v>615</v>
      </c>
      <c r="C14" s="401">
        <v>0</v>
      </c>
      <c r="D14" s="255" t="s">
        <v>193</v>
      </c>
      <c r="E14" s="264"/>
    </row>
    <row r="15" spans="1:5" x14ac:dyDescent="0.2">
      <c r="B15" s="254" t="s">
        <v>35</v>
      </c>
      <c r="C15" s="401">
        <v>11.80500909</v>
      </c>
      <c r="D15" s="255"/>
      <c r="E15" s="264"/>
    </row>
    <row r="16" spans="1:5" x14ac:dyDescent="0.2">
      <c r="B16" s="254" t="s">
        <v>36</v>
      </c>
      <c r="C16" s="401">
        <v>149.75071491</v>
      </c>
      <c r="D16" s="255"/>
      <c r="E16" s="263">
        <f>SUM(C17:C18)-C16</f>
        <v>0</v>
      </c>
    </row>
    <row r="17" spans="2:5" x14ac:dyDescent="0.2">
      <c r="B17" s="256" t="s">
        <v>616</v>
      </c>
      <c r="C17" s="402">
        <v>116.30862490999999</v>
      </c>
      <c r="D17" s="255"/>
      <c r="E17" s="263"/>
    </row>
    <row r="18" spans="2:5" x14ac:dyDescent="0.2">
      <c r="B18" s="256" t="s">
        <v>617</v>
      </c>
      <c r="C18" s="402">
        <v>33.44209</v>
      </c>
      <c r="D18" s="255" t="s">
        <v>6</v>
      </c>
      <c r="E18" s="263"/>
    </row>
    <row r="19" spans="2:5" x14ac:dyDescent="0.2">
      <c r="B19" s="254" t="s">
        <v>891</v>
      </c>
      <c r="C19" s="402">
        <v>41.805692999999998</v>
      </c>
      <c r="D19" s="405"/>
      <c r="E19" s="263"/>
    </row>
    <row r="20" spans="2:5" x14ac:dyDescent="0.2">
      <c r="B20" s="254" t="s">
        <v>37</v>
      </c>
      <c r="C20" s="401">
        <v>14.270279</v>
      </c>
      <c r="D20" s="255"/>
      <c r="E20" s="263"/>
    </row>
    <row r="21" spans="2:5" x14ac:dyDescent="0.2">
      <c r="B21" s="254" t="s">
        <v>38</v>
      </c>
      <c r="C21" s="401">
        <v>25.054258999999998</v>
      </c>
      <c r="D21" s="255"/>
      <c r="E21" s="263"/>
    </row>
    <row r="22" spans="2:5" x14ac:dyDescent="0.2">
      <c r="B22" s="258" t="s">
        <v>26</v>
      </c>
      <c r="C22" s="403">
        <v>48917.056413999991</v>
      </c>
      <c r="D22" s="259"/>
      <c r="E22" s="263"/>
    </row>
    <row r="23" spans="2:5" x14ac:dyDescent="0.2">
      <c r="B23" s="253" t="s">
        <v>25</v>
      </c>
      <c r="C23" s="404"/>
      <c r="D23" s="260"/>
      <c r="E23" s="263"/>
    </row>
    <row r="24" spans="2:5" x14ac:dyDescent="0.2">
      <c r="B24" s="254" t="s">
        <v>39</v>
      </c>
      <c r="C24" s="401">
        <v>300.11924299999998</v>
      </c>
      <c r="D24" s="255"/>
      <c r="E24" s="263"/>
    </row>
    <row r="25" spans="2:5" x14ac:dyDescent="0.2">
      <c r="B25" s="254" t="s">
        <v>40</v>
      </c>
      <c r="C25" s="401">
        <v>17318.267044</v>
      </c>
      <c r="D25" s="255"/>
      <c r="E25" s="263"/>
    </row>
    <row r="26" spans="2:5" x14ac:dyDescent="0.2">
      <c r="B26" s="254" t="s">
        <v>33</v>
      </c>
      <c r="C26" s="401">
        <v>13.440894999999999</v>
      </c>
      <c r="D26" s="255" t="s">
        <v>192</v>
      </c>
      <c r="E26" s="263"/>
    </row>
    <row r="27" spans="2:5" x14ac:dyDescent="0.2">
      <c r="B27" s="254" t="s">
        <v>41</v>
      </c>
      <c r="C27" s="401">
        <v>25775.724450999998</v>
      </c>
      <c r="D27" s="255"/>
      <c r="E27" s="263"/>
    </row>
    <row r="28" spans="2:5" x14ac:dyDescent="0.2">
      <c r="B28" s="254" t="s">
        <v>42</v>
      </c>
      <c r="C28" s="401">
        <v>405.79902199999998</v>
      </c>
      <c r="D28" s="255"/>
      <c r="E28" s="263"/>
    </row>
    <row r="29" spans="2:5" x14ac:dyDescent="0.2">
      <c r="B29" s="254" t="s">
        <v>43</v>
      </c>
      <c r="C29" s="401">
        <v>34.510089999999998</v>
      </c>
      <c r="D29" s="255"/>
      <c r="E29" s="263"/>
    </row>
    <row r="30" spans="2:5" x14ac:dyDescent="0.2">
      <c r="B30" s="254" t="s">
        <v>44</v>
      </c>
      <c r="C30" s="401">
        <v>62.928001000000002</v>
      </c>
      <c r="D30" s="255"/>
      <c r="E30" s="263"/>
    </row>
    <row r="31" spans="2:5" x14ac:dyDescent="0.2">
      <c r="B31" s="254" t="s">
        <v>45</v>
      </c>
      <c r="C31" s="401">
        <v>0.74530099999999999</v>
      </c>
      <c r="D31" s="255"/>
      <c r="E31" s="263"/>
    </row>
    <row r="32" spans="2:5" x14ac:dyDescent="0.2">
      <c r="B32" s="406" t="s">
        <v>892</v>
      </c>
      <c r="C32" s="401">
        <v>42.698270000000001</v>
      </c>
      <c r="D32" s="405"/>
      <c r="E32" s="263"/>
    </row>
    <row r="33" spans="2:5" x14ac:dyDescent="0.2">
      <c r="B33" s="254" t="s">
        <v>46</v>
      </c>
      <c r="C33" s="401">
        <v>400.10794800000002</v>
      </c>
      <c r="D33" s="255"/>
      <c r="E33" s="263">
        <f>SUM(C34:C35)-C33</f>
        <v>0</v>
      </c>
    </row>
    <row r="34" spans="2:5" x14ac:dyDescent="0.2">
      <c r="B34" s="256" t="s">
        <v>618</v>
      </c>
      <c r="C34" s="402">
        <v>399.722892</v>
      </c>
      <c r="D34" s="255" t="s">
        <v>8</v>
      </c>
      <c r="E34" s="263"/>
    </row>
    <row r="35" spans="2:5" x14ac:dyDescent="0.2">
      <c r="B35" s="256" t="s">
        <v>619</v>
      </c>
      <c r="C35" s="402">
        <v>0.38505600000000001</v>
      </c>
      <c r="D35" s="255"/>
      <c r="E35" s="263"/>
    </row>
    <row r="36" spans="2:5" x14ac:dyDescent="0.2">
      <c r="B36" s="258" t="s">
        <v>27</v>
      </c>
      <c r="C36" s="403">
        <v>44354.340264999999</v>
      </c>
      <c r="D36" s="259"/>
      <c r="E36" s="263"/>
    </row>
    <row r="37" spans="2:5" x14ac:dyDescent="0.2">
      <c r="B37" s="254" t="s">
        <v>620</v>
      </c>
      <c r="C37" s="401">
        <v>595.089969</v>
      </c>
      <c r="D37" s="255" t="s">
        <v>0</v>
      </c>
      <c r="E37" s="263"/>
    </row>
    <row r="38" spans="2:5" x14ac:dyDescent="0.2">
      <c r="B38" s="254" t="s">
        <v>658</v>
      </c>
      <c r="C38" s="401">
        <v>351.71130599999998</v>
      </c>
      <c r="D38" s="255" t="s">
        <v>7</v>
      </c>
      <c r="E38" s="263"/>
    </row>
    <row r="39" spans="2:5" x14ac:dyDescent="0.2">
      <c r="B39" s="254" t="s">
        <v>621</v>
      </c>
      <c r="C39" s="401">
        <v>3416.8864060000001</v>
      </c>
      <c r="D39" s="255"/>
      <c r="E39" s="263"/>
    </row>
    <row r="40" spans="2:5" x14ac:dyDescent="0.2">
      <c r="B40" s="261" t="s">
        <v>622</v>
      </c>
      <c r="C40" s="402">
        <v>2941.2068300000001</v>
      </c>
      <c r="D40" s="255" t="s">
        <v>1</v>
      </c>
      <c r="E40" s="263">
        <f>SUM(C40:C43)-C39</f>
        <v>3.0000001061125658E-6</v>
      </c>
    </row>
    <row r="41" spans="2:5" x14ac:dyDescent="0.2">
      <c r="B41" s="261" t="s">
        <v>623</v>
      </c>
      <c r="C41" s="402">
        <v>434.73441700000001</v>
      </c>
      <c r="D41" s="255" t="s">
        <v>2</v>
      </c>
      <c r="E41" s="257"/>
    </row>
    <row r="42" spans="2:5" x14ac:dyDescent="0.2">
      <c r="B42" s="261" t="s">
        <v>624</v>
      </c>
      <c r="C42" s="402">
        <v>0</v>
      </c>
      <c r="D42" s="255" t="s">
        <v>5</v>
      </c>
    </row>
    <row r="43" spans="2:5" x14ac:dyDescent="0.2">
      <c r="B43" s="261" t="s">
        <v>625</v>
      </c>
      <c r="C43" s="402">
        <v>40.945161999999996</v>
      </c>
      <c r="D43" s="255"/>
    </row>
    <row r="44" spans="2:5" x14ac:dyDescent="0.2">
      <c r="B44" s="254" t="s">
        <v>626</v>
      </c>
      <c r="C44" s="401">
        <v>199.028469</v>
      </c>
      <c r="D44" s="255"/>
    </row>
    <row r="45" spans="2:5" x14ac:dyDescent="0.2">
      <c r="B45" s="258" t="s">
        <v>627</v>
      </c>
      <c r="C45" s="403">
        <v>4562.7161500000002</v>
      </c>
      <c r="D45" s="259"/>
    </row>
    <row r="46" spans="2:5" x14ac:dyDescent="0.2">
      <c r="B46" s="258" t="s">
        <v>628</v>
      </c>
      <c r="C46" s="403">
        <v>48917.056414999999</v>
      </c>
      <c r="D46" s="259"/>
    </row>
    <row r="48" spans="2:5" x14ac:dyDescent="0.2">
      <c r="C48" s="263">
        <f>C22-C46</f>
        <v>-1.0000076144933701E-6</v>
      </c>
    </row>
    <row r="49" spans="3:3" x14ac:dyDescent="0.2">
      <c r="C49" s="262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5"/>
  <sheetViews>
    <sheetView zoomScaleNormal="100" workbookViewId="0">
      <selection activeCell="C3" sqref="C3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57" t="s">
        <v>917</v>
      </c>
      <c r="B1" s="157" t="s">
        <v>388</v>
      </c>
      <c r="C1" s="158"/>
      <c r="F1" s="158"/>
    </row>
    <row r="2" spans="1:7" x14ac:dyDescent="0.2">
      <c r="A2" s="156"/>
      <c r="B2" s="159"/>
      <c r="C2" s="185">
        <f>Innhold!D2</f>
        <v>44377</v>
      </c>
      <c r="D2" s="158"/>
      <c r="E2" s="158"/>
      <c r="F2" s="137" t="s">
        <v>338</v>
      </c>
    </row>
    <row r="3" spans="1:7" x14ac:dyDescent="0.2">
      <c r="A3" s="169">
        <v>1</v>
      </c>
      <c r="B3" s="160" t="s">
        <v>389</v>
      </c>
      <c r="C3" s="161" t="s">
        <v>390</v>
      </c>
      <c r="D3" s="226" t="s">
        <v>390</v>
      </c>
      <c r="E3" s="408" t="s">
        <v>390</v>
      </c>
      <c r="F3" s="161" t="s">
        <v>390</v>
      </c>
      <c r="G3" s="161" t="s">
        <v>390</v>
      </c>
    </row>
    <row r="4" spans="1:7" x14ac:dyDescent="0.2">
      <c r="A4" s="169">
        <v>2</v>
      </c>
      <c r="B4" s="160" t="s">
        <v>391</v>
      </c>
      <c r="C4" s="161" t="s">
        <v>392</v>
      </c>
      <c r="D4" s="226" t="s">
        <v>672</v>
      </c>
      <c r="E4" s="410" t="s">
        <v>893</v>
      </c>
      <c r="F4" s="161" t="s">
        <v>659</v>
      </c>
      <c r="G4" s="161" t="s">
        <v>676</v>
      </c>
    </row>
    <row r="5" spans="1:7" x14ac:dyDescent="0.2">
      <c r="A5" s="169">
        <v>3</v>
      </c>
      <c r="B5" s="162" t="s">
        <v>393</v>
      </c>
      <c r="C5" s="163" t="s">
        <v>394</v>
      </c>
      <c r="D5" s="227" t="s">
        <v>394</v>
      </c>
      <c r="E5" s="409" t="s">
        <v>394</v>
      </c>
      <c r="F5" s="163" t="s">
        <v>394</v>
      </c>
      <c r="G5" s="163" t="s">
        <v>394</v>
      </c>
    </row>
    <row r="6" spans="1:7" x14ac:dyDescent="0.2">
      <c r="A6" s="169"/>
      <c r="B6" s="164" t="s">
        <v>395</v>
      </c>
      <c r="C6" s="165"/>
      <c r="D6" s="228"/>
      <c r="E6" s="413"/>
      <c r="F6" s="165"/>
      <c r="G6" s="165"/>
    </row>
    <row r="7" spans="1:7" ht="22.5" x14ac:dyDescent="0.2">
      <c r="A7" s="169">
        <v>4</v>
      </c>
      <c r="B7" s="160" t="s">
        <v>396</v>
      </c>
      <c r="C7" s="161" t="s">
        <v>397</v>
      </c>
      <c r="D7" s="226" t="s">
        <v>398</v>
      </c>
      <c r="E7" s="410" t="s">
        <v>398</v>
      </c>
      <c r="F7" s="161" t="s">
        <v>399</v>
      </c>
      <c r="G7" s="161" t="s">
        <v>399</v>
      </c>
    </row>
    <row r="8" spans="1:7" ht="22.5" x14ac:dyDescent="0.2">
      <c r="A8" s="169">
        <v>5</v>
      </c>
      <c r="B8" s="160" t="s">
        <v>400</v>
      </c>
      <c r="C8" s="161" t="s">
        <v>397</v>
      </c>
      <c r="D8" s="226" t="s">
        <v>398</v>
      </c>
      <c r="E8" s="410" t="s">
        <v>398</v>
      </c>
      <c r="F8" s="161" t="s">
        <v>399</v>
      </c>
      <c r="G8" s="161" t="s">
        <v>399</v>
      </c>
    </row>
    <row r="9" spans="1:7" ht="22.5" x14ac:dyDescent="0.2">
      <c r="A9" s="169">
        <v>6</v>
      </c>
      <c r="B9" s="160" t="s">
        <v>401</v>
      </c>
      <c r="C9" s="161" t="s">
        <v>402</v>
      </c>
      <c r="D9" s="226" t="s">
        <v>402</v>
      </c>
      <c r="E9" s="410" t="s">
        <v>402</v>
      </c>
      <c r="F9" s="161" t="s">
        <v>402</v>
      </c>
      <c r="G9" s="161" t="s">
        <v>402</v>
      </c>
    </row>
    <row r="10" spans="1:7" ht="31.5" x14ac:dyDescent="0.2">
      <c r="A10" s="169">
        <v>7</v>
      </c>
      <c r="B10" s="160" t="s">
        <v>403</v>
      </c>
      <c r="C10" s="161" t="s">
        <v>899</v>
      </c>
      <c r="D10" s="161" t="s">
        <v>675</v>
      </c>
      <c r="E10" s="408" t="s">
        <v>675</v>
      </c>
      <c r="F10" s="161" t="s">
        <v>46</v>
      </c>
      <c r="G10" s="161" t="s">
        <v>46</v>
      </c>
    </row>
    <row r="11" spans="1:7" x14ac:dyDescent="0.2">
      <c r="A11" s="169">
        <v>8</v>
      </c>
      <c r="B11" s="160" t="s">
        <v>404</v>
      </c>
      <c r="C11" s="166">
        <v>207.3</v>
      </c>
      <c r="D11" s="229">
        <v>200</v>
      </c>
      <c r="E11" s="411">
        <v>150</v>
      </c>
      <c r="F11" s="166">
        <v>200</v>
      </c>
      <c r="G11" s="166">
        <v>200</v>
      </c>
    </row>
    <row r="12" spans="1:7" x14ac:dyDescent="0.2">
      <c r="A12" s="169">
        <v>9</v>
      </c>
      <c r="B12" s="160" t="s">
        <v>405</v>
      </c>
      <c r="C12" s="166" t="s">
        <v>406</v>
      </c>
      <c r="D12" s="230" t="s">
        <v>407</v>
      </c>
      <c r="E12" s="410" t="s">
        <v>894</v>
      </c>
      <c r="F12" s="166" t="s">
        <v>660</v>
      </c>
      <c r="G12" s="166" t="s">
        <v>660</v>
      </c>
    </row>
    <row r="13" spans="1:7" x14ac:dyDescent="0.2">
      <c r="A13" s="169" t="s">
        <v>408</v>
      </c>
      <c r="B13" s="160" t="s">
        <v>409</v>
      </c>
      <c r="C13" s="166" t="s">
        <v>410</v>
      </c>
      <c r="D13" s="230">
        <v>100</v>
      </c>
      <c r="E13" s="410">
        <v>100</v>
      </c>
      <c r="F13" s="166">
        <v>100</v>
      </c>
      <c r="G13" s="166">
        <v>100</v>
      </c>
    </row>
    <row r="14" spans="1:7" x14ac:dyDescent="0.2">
      <c r="A14" s="169" t="s">
        <v>411</v>
      </c>
      <c r="B14" s="160" t="s">
        <v>412</v>
      </c>
      <c r="C14" s="166" t="s">
        <v>406</v>
      </c>
      <c r="D14" s="230">
        <v>100</v>
      </c>
      <c r="E14" s="410">
        <v>100</v>
      </c>
      <c r="F14" s="166">
        <v>100</v>
      </c>
      <c r="G14" s="166">
        <v>100</v>
      </c>
    </row>
    <row r="15" spans="1:7" ht="21" x14ac:dyDescent="0.2">
      <c r="A15" s="169">
        <v>10</v>
      </c>
      <c r="B15" s="160" t="s">
        <v>413</v>
      </c>
      <c r="C15" s="161" t="s">
        <v>414</v>
      </c>
      <c r="D15" s="226" t="s">
        <v>414</v>
      </c>
      <c r="E15" s="410" t="s">
        <v>414</v>
      </c>
      <c r="F15" s="161" t="s">
        <v>415</v>
      </c>
      <c r="G15" s="161" t="s">
        <v>415</v>
      </c>
    </row>
    <row r="16" spans="1:7" x14ac:dyDescent="0.2">
      <c r="A16" s="169">
        <v>11</v>
      </c>
      <c r="B16" s="160" t="s">
        <v>416</v>
      </c>
      <c r="C16" s="167">
        <v>32499</v>
      </c>
      <c r="D16" s="231">
        <v>43361</v>
      </c>
      <c r="E16" s="414">
        <v>43650</v>
      </c>
      <c r="F16" s="167">
        <v>43147</v>
      </c>
      <c r="G16" s="167">
        <v>43369</v>
      </c>
    </row>
    <row r="17" spans="1:7" x14ac:dyDescent="0.2">
      <c r="A17" s="169">
        <v>12</v>
      </c>
      <c r="B17" s="160" t="s">
        <v>417</v>
      </c>
      <c r="C17" s="161" t="s">
        <v>406</v>
      </c>
      <c r="D17" s="226" t="s">
        <v>418</v>
      </c>
      <c r="E17" s="410" t="s">
        <v>418</v>
      </c>
      <c r="F17" s="161" t="s">
        <v>419</v>
      </c>
      <c r="G17" s="161" t="s">
        <v>419</v>
      </c>
    </row>
    <row r="18" spans="1:7" x14ac:dyDescent="0.2">
      <c r="A18" s="169">
        <v>13</v>
      </c>
      <c r="B18" s="160" t="s">
        <v>420</v>
      </c>
      <c r="C18" s="161" t="s">
        <v>406</v>
      </c>
      <c r="D18" s="192" t="s">
        <v>421</v>
      </c>
      <c r="E18" s="410" t="s">
        <v>421</v>
      </c>
      <c r="F18" s="192">
        <v>46799</v>
      </c>
      <c r="G18" s="192">
        <v>47022</v>
      </c>
    </row>
    <row r="19" spans="1:7" x14ac:dyDescent="0.2">
      <c r="A19" s="169">
        <v>14</v>
      </c>
      <c r="B19" s="160" t="s">
        <v>422</v>
      </c>
      <c r="C19" s="161" t="s">
        <v>406</v>
      </c>
      <c r="D19" s="226" t="s">
        <v>423</v>
      </c>
      <c r="E19" s="410" t="s">
        <v>423</v>
      </c>
      <c r="F19" s="161" t="s">
        <v>423</v>
      </c>
      <c r="G19" s="161" t="s">
        <v>423</v>
      </c>
    </row>
    <row r="20" spans="1:7" ht="63" x14ac:dyDescent="0.2">
      <c r="A20" s="169">
        <v>15</v>
      </c>
      <c r="B20" s="162" t="s">
        <v>424</v>
      </c>
      <c r="C20" s="161" t="s">
        <v>406</v>
      </c>
      <c r="D20" s="226" t="s">
        <v>673</v>
      </c>
      <c r="E20" s="410" t="s">
        <v>895</v>
      </c>
      <c r="F20" s="161" t="s">
        <v>661</v>
      </c>
      <c r="G20" s="161" t="s">
        <v>677</v>
      </c>
    </row>
    <row r="21" spans="1:7" ht="52.5" x14ac:dyDescent="0.2">
      <c r="A21" s="169">
        <v>16</v>
      </c>
      <c r="B21" s="160" t="s">
        <v>425</v>
      </c>
      <c r="C21" s="161" t="s">
        <v>406</v>
      </c>
      <c r="D21" s="226" t="s">
        <v>674</v>
      </c>
      <c r="E21" s="410" t="s">
        <v>896</v>
      </c>
      <c r="F21" s="161" t="s">
        <v>662</v>
      </c>
      <c r="G21" s="161" t="s">
        <v>426</v>
      </c>
    </row>
    <row r="22" spans="1:7" x14ac:dyDescent="0.2">
      <c r="A22" s="169"/>
      <c r="B22" s="164" t="s">
        <v>427</v>
      </c>
      <c r="C22" s="165"/>
      <c r="D22" s="228"/>
      <c r="E22" s="412"/>
      <c r="F22" s="165"/>
      <c r="G22" s="165"/>
    </row>
    <row r="23" spans="1:7" x14ac:dyDescent="0.2">
      <c r="A23" s="169">
        <v>17</v>
      </c>
      <c r="B23" s="160" t="s">
        <v>428</v>
      </c>
      <c r="C23" s="161" t="s">
        <v>429</v>
      </c>
      <c r="D23" s="226" t="s">
        <v>429</v>
      </c>
      <c r="E23" s="410" t="s">
        <v>429</v>
      </c>
      <c r="F23" s="161" t="s">
        <v>429</v>
      </c>
      <c r="G23" s="161" t="s">
        <v>429</v>
      </c>
    </row>
    <row r="24" spans="1:7" ht="22.5" x14ac:dyDescent="0.2">
      <c r="A24" s="169">
        <v>18</v>
      </c>
      <c r="B24" s="160" t="s">
        <v>430</v>
      </c>
      <c r="C24" s="161" t="s">
        <v>406</v>
      </c>
      <c r="D24" s="226" t="s">
        <v>431</v>
      </c>
      <c r="E24" s="410" t="s">
        <v>897</v>
      </c>
      <c r="F24" s="161" t="s">
        <v>663</v>
      </c>
      <c r="G24" s="161" t="s">
        <v>678</v>
      </c>
    </row>
    <row r="25" spans="1:7" x14ac:dyDescent="0.2">
      <c r="A25" s="169">
        <v>19</v>
      </c>
      <c r="B25" s="160" t="s">
        <v>432</v>
      </c>
      <c r="C25" s="161" t="s">
        <v>406</v>
      </c>
      <c r="D25" s="226" t="s">
        <v>433</v>
      </c>
      <c r="E25" s="410" t="s">
        <v>433</v>
      </c>
      <c r="F25" s="161" t="s">
        <v>433</v>
      </c>
      <c r="G25" s="161" t="s">
        <v>433</v>
      </c>
    </row>
    <row r="26" spans="1:7" x14ac:dyDescent="0.2">
      <c r="A26" s="169" t="s">
        <v>434</v>
      </c>
      <c r="B26" s="160" t="s">
        <v>435</v>
      </c>
      <c r="C26" s="161" t="s">
        <v>406</v>
      </c>
      <c r="D26" s="226" t="s">
        <v>436</v>
      </c>
      <c r="E26" s="410" t="s">
        <v>436</v>
      </c>
      <c r="F26" s="161" t="s">
        <v>437</v>
      </c>
      <c r="G26" s="161" t="s">
        <v>437</v>
      </c>
    </row>
    <row r="27" spans="1:7" x14ac:dyDescent="0.2">
      <c r="A27" s="169" t="s">
        <v>438</v>
      </c>
      <c r="B27" s="160" t="s">
        <v>439</v>
      </c>
      <c r="C27" s="161" t="s">
        <v>406</v>
      </c>
      <c r="D27" s="226" t="s">
        <v>436</v>
      </c>
      <c r="E27" s="410" t="s">
        <v>436</v>
      </c>
      <c r="F27" s="161" t="s">
        <v>437</v>
      </c>
      <c r="G27" s="161" t="s">
        <v>437</v>
      </c>
    </row>
    <row r="28" spans="1:7" x14ac:dyDescent="0.2">
      <c r="A28" s="169">
        <v>21</v>
      </c>
      <c r="B28" s="160" t="s">
        <v>440</v>
      </c>
      <c r="C28" s="161" t="s">
        <v>406</v>
      </c>
      <c r="D28" s="226" t="s">
        <v>433</v>
      </c>
      <c r="E28" s="410" t="s">
        <v>433</v>
      </c>
      <c r="F28" s="161" t="s">
        <v>433</v>
      </c>
      <c r="G28" s="161" t="s">
        <v>433</v>
      </c>
    </row>
    <row r="29" spans="1:7" x14ac:dyDescent="0.2">
      <c r="A29" s="169">
        <v>22</v>
      </c>
      <c r="B29" s="160" t="s">
        <v>441</v>
      </c>
      <c r="C29" s="161" t="s">
        <v>406</v>
      </c>
      <c r="D29" s="226" t="s">
        <v>670</v>
      </c>
      <c r="E29" s="408" t="s">
        <v>670</v>
      </c>
      <c r="F29" s="226" t="s">
        <v>670</v>
      </c>
      <c r="G29" s="226" t="s">
        <v>670</v>
      </c>
    </row>
    <row r="30" spans="1:7" x14ac:dyDescent="0.2">
      <c r="A30" s="169"/>
      <c r="B30" s="164" t="s">
        <v>442</v>
      </c>
      <c r="C30" s="165"/>
      <c r="D30" s="228"/>
      <c r="E30" s="412"/>
      <c r="F30" s="165"/>
      <c r="G30" s="165"/>
    </row>
    <row r="31" spans="1:7" x14ac:dyDescent="0.2">
      <c r="A31" s="169">
        <v>23</v>
      </c>
      <c r="B31" s="160" t="s">
        <v>443</v>
      </c>
      <c r="C31" s="161" t="s">
        <v>917</v>
      </c>
      <c r="D31" s="226" t="s">
        <v>423</v>
      </c>
      <c r="E31" s="410" t="s">
        <v>423</v>
      </c>
      <c r="F31" s="161" t="s">
        <v>433</v>
      </c>
      <c r="G31" s="161" t="s">
        <v>433</v>
      </c>
    </row>
    <row r="32" spans="1:7" ht="136.5" x14ac:dyDescent="0.2">
      <c r="A32" s="169">
        <v>24</v>
      </c>
      <c r="B32" s="160" t="s">
        <v>444</v>
      </c>
      <c r="C32" s="161" t="s">
        <v>406</v>
      </c>
      <c r="D32" s="226" t="s">
        <v>445</v>
      </c>
      <c r="E32" s="410" t="s">
        <v>445</v>
      </c>
      <c r="F32" s="161" t="s">
        <v>406</v>
      </c>
      <c r="G32" s="161" t="s">
        <v>406</v>
      </c>
    </row>
    <row r="33" spans="1:7" x14ac:dyDescent="0.2">
      <c r="A33" s="169">
        <v>25</v>
      </c>
      <c r="B33" s="160" t="s">
        <v>446</v>
      </c>
      <c r="C33" s="161" t="s">
        <v>406</v>
      </c>
      <c r="D33" s="226" t="s">
        <v>447</v>
      </c>
      <c r="E33" s="410" t="s">
        <v>447</v>
      </c>
      <c r="F33" s="161" t="s">
        <v>671</v>
      </c>
      <c r="G33" s="161" t="s">
        <v>671</v>
      </c>
    </row>
    <row r="34" spans="1:7" x14ac:dyDescent="0.2">
      <c r="A34" s="169">
        <v>26</v>
      </c>
      <c r="B34" s="160" t="s">
        <v>448</v>
      </c>
      <c r="C34" s="161" t="s">
        <v>406</v>
      </c>
      <c r="D34" s="226" t="s">
        <v>406</v>
      </c>
      <c r="E34" s="410" t="s">
        <v>406</v>
      </c>
      <c r="F34" s="161" t="s">
        <v>406</v>
      </c>
      <c r="G34" s="161" t="s">
        <v>406</v>
      </c>
    </row>
    <row r="35" spans="1:7" x14ac:dyDescent="0.2">
      <c r="A35" s="169">
        <v>27</v>
      </c>
      <c r="B35" s="160" t="s">
        <v>449</v>
      </c>
      <c r="C35" s="161" t="s">
        <v>406</v>
      </c>
      <c r="D35" s="226" t="s">
        <v>450</v>
      </c>
      <c r="E35" s="410" t="s">
        <v>450</v>
      </c>
      <c r="F35" s="161" t="s">
        <v>406</v>
      </c>
      <c r="G35" s="161" t="s">
        <v>406</v>
      </c>
    </row>
    <row r="36" spans="1:7" x14ac:dyDescent="0.2">
      <c r="A36" s="169">
        <v>28</v>
      </c>
      <c r="B36" s="160" t="s">
        <v>451</v>
      </c>
      <c r="C36" s="161" t="s">
        <v>406</v>
      </c>
      <c r="D36" s="226" t="s">
        <v>397</v>
      </c>
      <c r="E36" s="410" t="s">
        <v>397</v>
      </c>
      <c r="F36" s="161" t="s">
        <v>406</v>
      </c>
      <c r="G36" s="161" t="s">
        <v>406</v>
      </c>
    </row>
    <row r="37" spans="1:7" x14ac:dyDescent="0.2">
      <c r="A37" s="169">
        <v>29</v>
      </c>
      <c r="B37" s="160" t="s">
        <v>452</v>
      </c>
      <c r="C37" s="161" t="s">
        <v>406</v>
      </c>
      <c r="D37" s="226" t="s">
        <v>390</v>
      </c>
      <c r="E37" s="410" t="s">
        <v>390</v>
      </c>
      <c r="F37" s="161" t="s">
        <v>406</v>
      </c>
      <c r="G37" s="161" t="s">
        <v>406</v>
      </c>
    </row>
    <row r="38" spans="1:7" x14ac:dyDescent="0.2">
      <c r="A38" s="169">
        <v>30</v>
      </c>
      <c r="B38" s="168" t="s">
        <v>453</v>
      </c>
      <c r="C38" s="161" t="s">
        <v>433</v>
      </c>
      <c r="D38" s="226" t="s">
        <v>423</v>
      </c>
      <c r="E38" s="410" t="s">
        <v>423</v>
      </c>
      <c r="F38" s="161" t="s">
        <v>433</v>
      </c>
      <c r="G38" s="161" t="s">
        <v>433</v>
      </c>
    </row>
    <row r="39" spans="1:7" ht="63" x14ac:dyDescent="0.2">
      <c r="A39" s="169">
        <v>31</v>
      </c>
      <c r="B39" s="168" t="s">
        <v>454</v>
      </c>
      <c r="C39" s="161" t="s">
        <v>406</v>
      </c>
      <c r="D39" s="226" t="s">
        <v>455</v>
      </c>
      <c r="E39" s="410" t="s">
        <v>455</v>
      </c>
      <c r="F39" s="161" t="s">
        <v>406</v>
      </c>
      <c r="G39" s="161" t="s">
        <v>406</v>
      </c>
    </row>
    <row r="40" spans="1:7" x14ac:dyDescent="0.2">
      <c r="A40" s="169">
        <v>32</v>
      </c>
      <c r="B40" s="160" t="s">
        <v>456</v>
      </c>
      <c r="C40" s="161" t="s">
        <v>406</v>
      </c>
      <c r="D40" s="226" t="s">
        <v>447</v>
      </c>
      <c r="E40" s="410" t="s">
        <v>447</v>
      </c>
      <c r="F40" s="161" t="s">
        <v>406</v>
      </c>
      <c r="G40" s="161" t="s">
        <v>406</v>
      </c>
    </row>
    <row r="41" spans="1:7" x14ac:dyDescent="0.2">
      <c r="A41" s="169">
        <v>33</v>
      </c>
      <c r="B41" s="160" t="s">
        <v>457</v>
      </c>
      <c r="C41" s="161" t="s">
        <v>406</v>
      </c>
      <c r="D41" s="226" t="s">
        <v>458</v>
      </c>
      <c r="E41" s="410" t="s">
        <v>898</v>
      </c>
      <c r="F41" s="161" t="s">
        <v>406</v>
      </c>
      <c r="G41" s="161" t="s">
        <v>406</v>
      </c>
    </row>
    <row r="42" spans="1:7" ht="45" x14ac:dyDescent="0.2">
      <c r="A42" s="169">
        <v>34</v>
      </c>
      <c r="B42" s="168" t="s">
        <v>459</v>
      </c>
      <c r="C42" s="161" t="s">
        <v>406</v>
      </c>
      <c r="D42" s="226" t="s">
        <v>460</v>
      </c>
      <c r="E42" s="410" t="s">
        <v>460</v>
      </c>
      <c r="F42" s="161" t="s">
        <v>406</v>
      </c>
      <c r="G42" s="161" t="s">
        <v>406</v>
      </c>
    </row>
    <row r="43" spans="1:7" ht="21" x14ac:dyDescent="0.2">
      <c r="A43" s="169">
        <v>35</v>
      </c>
      <c r="B43" s="160" t="s">
        <v>461</v>
      </c>
      <c r="C43" s="161" t="s">
        <v>462</v>
      </c>
      <c r="D43" s="226" t="s">
        <v>46</v>
      </c>
      <c r="E43" s="410" t="s">
        <v>46</v>
      </c>
      <c r="F43" s="161" t="s">
        <v>463</v>
      </c>
      <c r="G43" s="161" t="s">
        <v>463</v>
      </c>
    </row>
    <row r="44" spans="1:7" x14ac:dyDescent="0.2">
      <c r="A44" s="169">
        <v>36</v>
      </c>
      <c r="B44" s="160" t="s">
        <v>464</v>
      </c>
      <c r="C44" s="161" t="s">
        <v>406</v>
      </c>
      <c r="D44" s="226" t="s">
        <v>433</v>
      </c>
      <c r="E44" s="410" t="s">
        <v>433</v>
      </c>
      <c r="F44" s="161" t="s">
        <v>433</v>
      </c>
      <c r="G44" s="161" t="s">
        <v>433</v>
      </c>
    </row>
    <row r="45" spans="1:7" x14ac:dyDescent="0.2">
      <c r="A45" s="169">
        <v>37</v>
      </c>
      <c r="B45" s="160" t="s">
        <v>465</v>
      </c>
      <c r="C45" s="161" t="s">
        <v>406</v>
      </c>
      <c r="D45" s="226" t="s">
        <v>406</v>
      </c>
      <c r="E45" s="410" t="s">
        <v>406</v>
      </c>
      <c r="F45" s="161" t="s">
        <v>406</v>
      </c>
      <c r="G45" s="161" t="s">
        <v>406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"/>
  <sheetViews>
    <sheetView workbookViewId="0">
      <selection activeCell="G1" sqref="G1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919</v>
      </c>
      <c r="B1" s="19" t="s">
        <v>303</v>
      </c>
      <c r="C1" s="19"/>
      <c r="G1" s="143">
        <v>44196</v>
      </c>
      <c r="K1" s="17"/>
    </row>
    <row r="2" spans="1:11" x14ac:dyDescent="0.15">
      <c r="B2" s="11"/>
      <c r="K2" s="137" t="s">
        <v>338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67" t="s">
        <v>900</v>
      </c>
      <c r="B4" s="468"/>
      <c r="C4" s="36">
        <v>35346</v>
      </c>
      <c r="D4" s="36">
        <v>2250</v>
      </c>
      <c r="E4" s="36">
        <v>91</v>
      </c>
      <c r="F4" s="36">
        <v>37687</v>
      </c>
    </row>
    <row r="5" spans="1:11" ht="12" customHeight="1" x14ac:dyDescent="0.15">
      <c r="A5" s="467" t="s">
        <v>901</v>
      </c>
      <c r="B5" s="468"/>
      <c r="C5" s="36">
        <v>34728</v>
      </c>
      <c r="D5" s="36">
        <v>1994</v>
      </c>
      <c r="E5" s="36">
        <v>89.5</v>
      </c>
      <c r="F5" s="36">
        <v>36811.5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14"/>
  <sheetViews>
    <sheetView workbookViewId="0">
      <selection activeCell="D1" sqref="D1"/>
    </sheetView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920</v>
      </c>
      <c r="D1" s="143">
        <v>44196</v>
      </c>
    </row>
    <row r="2" spans="1:9" x14ac:dyDescent="0.15">
      <c r="A2" s="12"/>
      <c r="I2" s="137" t="s">
        <v>338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30497.619480692356</v>
      </c>
      <c r="C4" s="36">
        <v>3.214</v>
      </c>
      <c r="D4" s="36">
        <v>1981.520137</v>
      </c>
    </row>
    <row r="5" spans="1:9" x14ac:dyDescent="0.15">
      <c r="A5" s="35" t="s">
        <v>224</v>
      </c>
      <c r="B5" s="36">
        <v>104.73322582549444</v>
      </c>
      <c r="C5" s="36">
        <v>0.40100000000000002</v>
      </c>
      <c r="D5" s="36">
        <v>13.304377000000001</v>
      </c>
    </row>
    <row r="6" spans="1:9" x14ac:dyDescent="0.15">
      <c r="A6" s="35" t="s">
        <v>225</v>
      </c>
      <c r="B6" s="36">
        <v>65.226993029257159</v>
      </c>
      <c r="C6" s="36">
        <v>2.5337000000000001</v>
      </c>
      <c r="D6" s="36">
        <v>13.737590000000001</v>
      </c>
    </row>
    <row r="7" spans="1:9" x14ac:dyDescent="0.15">
      <c r="A7" s="35" t="s">
        <v>226</v>
      </c>
      <c r="B7" s="36">
        <v>436.3395695970288</v>
      </c>
      <c r="C7" s="36">
        <v>50.309089</v>
      </c>
      <c r="D7" s="36">
        <v>116.017582</v>
      </c>
    </row>
    <row r="8" spans="1:9" x14ac:dyDescent="0.15">
      <c r="A8" s="35" t="s">
        <v>305</v>
      </c>
      <c r="B8" s="36">
        <v>119.12352222538905</v>
      </c>
      <c r="C8" s="36">
        <v>8.5149869999999996</v>
      </c>
      <c r="D8" s="36">
        <v>23.837873999999999</v>
      </c>
    </row>
    <row r="9" spans="1:9" x14ac:dyDescent="0.15">
      <c r="A9" s="35" t="s">
        <v>227</v>
      </c>
      <c r="B9" s="36">
        <v>40.224326709462524</v>
      </c>
      <c r="C9" s="36">
        <v>5.4039999999999999</v>
      </c>
      <c r="D9" s="36">
        <v>5.8324759999999998</v>
      </c>
    </row>
    <row r="10" spans="1:9" x14ac:dyDescent="0.15">
      <c r="A10" s="35" t="s">
        <v>228</v>
      </c>
      <c r="B10" s="36">
        <v>214.83673123103682</v>
      </c>
      <c r="C10" s="36">
        <v>0</v>
      </c>
      <c r="D10" s="36">
        <v>4.5574079999999997</v>
      </c>
    </row>
    <row r="11" spans="1:9" x14ac:dyDescent="0.15">
      <c r="A11" s="35" t="s">
        <v>304</v>
      </c>
      <c r="B11" s="36">
        <v>808.10792629831985</v>
      </c>
      <c r="C11" s="36">
        <v>3.6136900000000001</v>
      </c>
      <c r="D11" s="36">
        <v>29.474594</v>
      </c>
    </row>
    <row r="12" spans="1:9" x14ac:dyDescent="0.15">
      <c r="A12" s="35" t="s">
        <v>167</v>
      </c>
      <c r="B12" s="36">
        <v>3245.5452713079885</v>
      </c>
      <c r="C12" s="36">
        <v>16.983799999999999</v>
      </c>
      <c r="D12" s="36">
        <v>61.908071</v>
      </c>
    </row>
    <row r="13" spans="1:9" x14ac:dyDescent="0.15">
      <c r="A13" s="35" t="s">
        <v>229</v>
      </c>
      <c r="B13" s="36">
        <v>36.149610755143371</v>
      </c>
      <c r="C13" s="36">
        <v>0</v>
      </c>
      <c r="D13" s="36">
        <v>0</v>
      </c>
    </row>
    <row r="14" spans="1:9" x14ac:dyDescent="0.15">
      <c r="A14" s="35" t="s">
        <v>188</v>
      </c>
      <c r="B14" s="42">
        <v>35567.906657671476</v>
      </c>
      <c r="C14" s="42">
        <v>90.974266</v>
      </c>
      <c r="D14" s="42">
        <v>2250.1901089999997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14"/>
  <sheetViews>
    <sheetView workbookViewId="0">
      <selection activeCell="E1" sqref="E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918</v>
      </c>
      <c r="B1" s="20" t="s">
        <v>342</v>
      </c>
      <c r="E1" s="143">
        <v>44196</v>
      </c>
    </row>
    <row r="2" spans="1:11" x14ac:dyDescent="0.15">
      <c r="K2" s="137" t="s">
        <v>338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7598.8622424716987</v>
      </c>
      <c r="C4" s="36">
        <v>26.631256</v>
      </c>
    </row>
    <row r="5" spans="1:11" x14ac:dyDescent="0.15">
      <c r="A5" s="35" t="s">
        <v>231</v>
      </c>
      <c r="B5" s="36">
        <v>2075.4639299978917</v>
      </c>
      <c r="C5" s="36">
        <v>9.3852069999999994</v>
      </c>
    </row>
    <row r="6" spans="1:11" x14ac:dyDescent="0.15">
      <c r="A6" s="35" t="s">
        <v>945</v>
      </c>
      <c r="B6" s="36">
        <v>5275.9080058766058</v>
      </c>
      <c r="C6" s="36">
        <v>16.253792000000001</v>
      </c>
    </row>
    <row r="7" spans="1:11" x14ac:dyDescent="0.15">
      <c r="A7" s="35" t="s">
        <v>232</v>
      </c>
      <c r="B7" s="36">
        <v>6927.1715529159583</v>
      </c>
      <c r="C7" s="36">
        <v>5.6967639999999999</v>
      </c>
    </row>
    <row r="8" spans="1:11" x14ac:dyDescent="0.15">
      <c r="A8" s="35" t="s">
        <v>233</v>
      </c>
      <c r="B8" s="36">
        <v>7617.547217176374</v>
      </c>
      <c r="C8" s="36">
        <v>9.3659999999999997</v>
      </c>
    </row>
    <row r="9" spans="1:11" x14ac:dyDescent="0.15">
      <c r="A9" s="35" t="s">
        <v>946</v>
      </c>
      <c r="B9" s="36">
        <v>3043.1316160114438</v>
      </c>
      <c r="C9" s="36">
        <v>23.515246999999999</v>
      </c>
    </row>
    <row r="10" spans="1:11" x14ac:dyDescent="0.15">
      <c r="A10" s="35" t="s">
        <v>234</v>
      </c>
      <c r="B10" s="36">
        <v>2993.6724825882025</v>
      </c>
      <c r="C10" s="36">
        <v>0.126</v>
      </c>
    </row>
    <row r="11" spans="1:11" x14ac:dyDescent="0.15">
      <c r="A11" s="35" t="s">
        <v>229</v>
      </c>
      <c r="B11" s="36">
        <v>36.149610755143371</v>
      </c>
      <c r="C11" s="36"/>
    </row>
    <row r="12" spans="1:11" x14ac:dyDescent="0.15">
      <c r="A12" s="35" t="s">
        <v>188</v>
      </c>
      <c r="B12" s="36">
        <v>35567.906657793319</v>
      </c>
      <c r="C12" s="36">
        <v>90.974266000000014</v>
      </c>
    </row>
    <row r="14" spans="1:11" x14ac:dyDescent="0.15">
      <c r="A14" s="43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32</vt:i4>
      </vt:variant>
    </vt:vector>
  </HeadingPairs>
  <TitlesOfParts>
    <vt:vector size="77" baseType="lpstr">
      <vt:lpstr>Innhold</vt:lpstr>
      <vt:lpstr>KM1</vt:lpstr>
      <vt:lpstr>EU CCyB1</vt:lpstr>
      <vt:lpstr>EU CC1</vt:lpstr>
      <vt:lpstr>EU CC2</vt:lpstr>
      <vt:lpstr>EU CCA</vt:lpstr>
      <vt:lpstr>A1</vt:lpstr>
      <vt:lpstr>A2</vt:lpstr>
      <vt:lpstr>A3</vt:lpstr>
      <vt:lpstr>A4</vt:lpstr>
      <vt:lpstr>A5</vt:lpstr>
      <vt:lpstr>EU LR1</vt:lpstr>
      <vt:lpstr>EU 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'EU CC1'!Print_Area</vt:lpstr>
      <vt:lpstr>'EU CCA'!Print_Area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'A3'!Utskriftsområde</vt:lpstr>
      <vt:lpstr>'A5'!Utskriftsområde</vt:lpstr>
      <vt:lpstr>'EU 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2021-08-25T11:35:10Z</dcterms:modified>
</cp:coreProperties>
</file>