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heckCompatibility="1" defaultThemeVersion="124226"/>
  <bookViews>
    <workbookView xWindow="-15" yWindow="-15" windowWidth="18480" windowHeight="16275"/>
  </bookViews>
  <sheets>
    <sheet name="Innhold" sheetId="30" r:id="rId1"/>
    <sheet name="KM1" sheetId="39" r:id="rId2"/>
    <sheet name="CCyB1" sheetId="41" r:id="rId3"/>
    <sheet name="CC1" sheetId="35" r:id="rId4"/>
    <sheet name="CC2" sheetId="40" r:id="rId5"/>
    <sheet name="CCA" sheetId="36" r:id="rId6"/>
    <sheet name="A1" sheetId="17" r:id="rId7"/>
    <sheet name="A2" sheetId="18" r:id="rId8"/>
    <sheet name="A3" sheetId="19" r:id="rId9"/>
    <sheet name="A4" sheetId="21" r:id="rId10"/>
    <sheet name="A5" sheetId="38" r:id="rId11"/>
    <sheet name="LR1" sheetId="42" r:id="rId12"/>
    <sheet name="LR2" sheetId="43" r:id="rId13"/>
    <sheet name="LIQ 1" sheetId="49" r:id="rId14"/>
    <sheet name="LIQ 2" sheetId="48" r:id="rId15"/>
    <sheet name="EU OV1" sheetId="1" r:id="rId16"/>
    <sheet name="EU LI1" sheetId="2" r:id="rId17"/>
    <sheet name="EU LI2" sheetId="3" r:id="rId18"/>
    <sheet name="EU CR1-A" sheetId="10" r:id="rId19"/>
    <sheet name="EU CR1-B" sheetId="11" r:id="rId20"/>
    <sheet name="EU CR1-C" sheetId="12" r:id="rId21"/>
    <sheet name="EU CR1-D" sheetId="13" r:id="rId22"/>
    <sheet name="EU CR1-E" sheetId="14" r:id="rId23"/>
    <sheet name="EU CR2-A" sheetId="15" r:id="rId24"/>
    <sheet name="EU CR2-B" sheetId="16" r:id="rId25"/>
    <sheet name="EU CRB-B" sheetId="44" r:id="rId26"/>
    <sheet name="EU CRB-D" sheetId="50" r:id="rId27"/>
    <sheet name="EU-CRB-E" sheetId="51" r:id="rId28"/>
    <sheet name="EU CR3" sheetId="4" r:id="rId29"/>
    <sheet name="EU CR4" sheetId="5" r:id="rId30"/>
    <sheet name="EU CR5" sheetId="6" r:id="rId31"/>
    <sheet name="EU INS1" sheetId="45" r:id="rId32"/>
    <sheet name="EU CCR1" sheetId="7" r:id="rId33"/>
    <sheet name="EU CCR2" sheetId="8" r:id="rId34"/>
    <sheet name="EU CCR3" sheetId="9" r:id="rId35"/>
    <sheet name="EU CCR5-A" sheetId="22" r:id="rId36"/>
    <sheet name="EU CCR5-B" sheetId="34" r:id="rId37"/>
    <sheet name="EU CCR6" sheetId="23" r:id="rId38"/>
    <sheet name="EU CCR8" sheetId="24" r:id="rId39"/>
    <sheet name="SEC1" sheetId="25" r:id="rId40"/>
    <sheet name="SEC2" sheetId="31" r:id="rId41"/>
    <sheet name="SEC3" sheetId="27" r:id="rId42"/>
    <sheet name="SEC4" sheetId="32" r:id="rId43"/>
    <sheet name="IRRBB1" sheetId="46" r:id="rId44"/>
    <sheet name="ENC" sheetId="47" r:id="rId45"/>
  </sheets>
  <definedNames>
    <definedName name="_AMO_UniqueIdentifier" localSheetId="4" hidden="1">"'80e73aab-71f7-4ab5-9ab2-31212831ab1d'"</definedName>
    <definedName name="_AMO_UniqueIdentifier" hidden="1">"'e2b719b9-5897-4b3d-bd66-92d2872a1267'"</definedName>
    <definedName name="Print_Area" localSheetId="9">'A4'!$A$1:$H$14</definedName>
    <definedName name="Print_Area" localSheetId="3">'CC1'!$A$1:$E$143</definedName>
    <definedName name="Print_Area" localSheetId="5">CCA!$A$1:$F$45</definedName>
    <definedName name="Print_Area" localSheetId="32">'EU CCR1'!$A$1:$I$20</definedName>
    <definedName name="Print_Area" localSheetId="34">'EU CCR3'!$A$1:$L$20</definedName>
    <definedName name="Print_Area" localSheetId="35">'EU CCR5-A'!$A$1:$G$15</definedName>
    <definedName name="Print_Area" localSheetId="37">'EU CCR6'!$A$1:$E$21</definedName>
    <definedName name="Print_Area" localSheetId="18">'EU CR1-A'!$A$1:$I$29</definedName>
    <definedName name="Print_Area" localSheetId="19">'EU CR1-B'!$A$1:$I$26</definedName>
    <definedName name="Print_Area" localSheetId="20">'EU CR1-C'!$A$1:$I$15</definedName>
    <definedName name="Print_Area" localSheetId="22">'EU CR1-E'!$A$1:$O$13</definedName>
    <definedName name="Print_Area" localSheetId="29">'EU CR4'!$A$1:$H$27</definedName>
    <definedName name="Print_Area" localSheetId="30">'EU CR5'!$A$1:$T$22</definedName>
    <definedName name="Print_Area" localSheetId="17">'EU LI2'!$A$1:$G$23</definedName>
    <definedName name="Print_Area" localSheetId="15">'EU OV1'!$A$1:$E$36</definedName>
    <definedName name="Print_Area" localSheetId="39">'SEC1'!$A$1:$K$21</definedName>
    <definedName name="Print_Area" localSheetId="40">'SEC2'!$A$1:$K$25</definedName>
    <definedName name="Print_Area" localSheetId="41">'SEC3'!$A$1:$S$25</definedName>
    <definedName name="Print_Area" localSheetId="42">'SEC4'!$A$1:$S$24</definedName>
    <definedName name="_xlnm.Print_Area" localSheetId="6">'A1'!$A$1:$F$10</definedName>
    <definedName name="_xlnm.Print_Area" localSheetId="8">'A3'!$A$1:$H$25</definedName>
    <definedName name="_xlnm.Print_Area" localSheetId="10">'A5'!$A$1:$D$28</definedName>
    <definedName name="_xlnm.Print_Area" localSheetId="4">'CC2'!$B$2:$D$46</definedName>
    <definedName name="_xlnm.Print_Area" localSheetId="33">'EU CCR2'!$A$1:$D$21</definedName>
    <definedName name="_xlnm.Print_Area" localSheetId="36">'EU CCR5-B'!$A$1:$H$18</definedName>
    <definedName name="_xlnm.Print_Area" localSheetId="37">'EU CCR6'!$A$1:$F$19</definedName>
    <definedName name="_xlnm.Print_Area" localSheetId="38">'EU CCR8'!$A$1:$D$30</definedName>
    <definedName name="_xlnm.Print_Area" localSheetId="21">'EU CR1-D'!$A$1:$H$13</definedName>
    <definedName name="_xlnm.Print_Area" localSheetId="23">'EU CR2-A'!$A$1:$D$21</definedName>
    <definedName name="_xlnm.Print_Area" localSheetId="24">'EU CR2-B'!$A$1:$C$19</definedName>
    <definedName name="_xlnm.Print_Area" localSheetId="28">'EU CR3'!$A$1:$G$16</definedName>
    <definedName name="_xlnm.Print_Area" localSheetId="1">'KM1'!$A$1:$G$31</definedName>
  </definedNames>
  <calcPr calcId="145621"/>
</workbook>
</file>

<file path=xl/calcChain.xml><?xml version="1.0" encoding="utf-8"?>
<calcChain xmlns="http://schemas.openxmlformats.org/spreadsheetml/2006/main">
  <c r="D1" i="49" l="1"/>
  <c r="F1" i="47" l="1"/>
  <c r="C3" i="43" l="1"/>
  <c r="F1" i="41"/>
  <c r="C4" i="40"/>
  <c r="C2" i="36"/>
  <c r="C1" i="35"/>
  <c r="D16" i="34" l="1"/>
  <c r="E20" i="47" l="1"/>
  <c r="F3" i="46"/>
  <c r="E3" i="46"/>
  <c r="D3" i="46"/>
  <c r="J18" i="25"/>
  <c r="H8" i="13"/>
  <c r="G8" i="13"/>
  <c r="F8" i="13"/>
  <c r="E8" i="13"/>
  <c r="D8" i="13"/>
  <c r="C8" i="13"/>
  <c r="C3" i="1"/>
  <c r="E3" i="1" s="1"/>
  <c r="D3" i="43"/>
  <c r="C2" i="42"/>
  <c r="B20" i="38"/>
  <c r="B17" i="38"/>
  <c r="B16" i="38"/>
  <c r="B15" i="38"/>
  <c r="D15" i="18"/>
  <c r="C15" i="18"/>
  <c r="B15" i="18"/>
  <c r="C48" i="40"/>
  <c r="E40" i="40"/>
  <c r="E33" i="40"/>
  <c r="E16" i="40"/>
  <c r="C89" i="35"/>
  <c r="C2" i="39"/>
  <c r="D2" i="39" s="1"/>
  <c r="E2" i="39" s="1"/>
  <c r="F2" i="39" s="1"/>
  <c r="G2" i="39" s="1"/>
  <c r="D3" i="1" l="1"/>
</calcChain>
</file>

<file path=xl/sharedStrings.xml><?xml version="1.0" encoding="utf-8"?>
<sst xmlns="http://schemas.openxmlformats.org/spreadsheetml/2006/main" count="2258" uniqueCount="940">
  <si>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</si>
  <si>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</si>
  <si>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</si>
  <si>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</si>
  <si>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</si>
  <si>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</si>
  <si>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</si>
  <si>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</si>
  <si>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</si>
  <si>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</si>
  <si>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</si>
  <si>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</si>
  <si>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</si>
  <si>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</si>
  <si>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</si>
  <si>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</si>
  <si>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</si>
  <si>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</si>
  <si>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Beløp under grense for fradrag i ansvarlig kapital (250% risikovekt)</t>
  </si>
  <si>
    <t>Operasjonell risiko</t>
  </si>
  <si>
    <t>Markedsrisiko</t>
  </si>
  <si>
    <t>Oppgjørsrisiko</t>
  </si>
  <si>
    <t>Verdipapirisering i bankporteføljen</t>
  </si>
  <si>
    <t>herav standardmetoden/forenklet metode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</si>
  <si>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</si>
  <si>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</si>
  <si>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</si>
  <si>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</si>
  <si>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</si>
  <si>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</si>
  <si>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</si>
  <si>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</si>
  <si>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</si>
  <si>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</si>
  <si>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</si>
  <si>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</si>
  <si>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</si>
  <si>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</si>
  <si>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</si>
  <si>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</si>
  <si>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</si>
  <si>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</si>
  <si>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</si>
  <si>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</si>
  <si>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</si>
  <si>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</si>
  <si>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</si>
  <si>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</si>
  <si>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</si>
  <si>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</si>
  <si>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</si>
  <si>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</si>
  <si>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</si>
  <si>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</si>
  <si>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</si>
  <si>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</si>
  <si>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</si>
  <si>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</si>
  <si>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</si>
  <si>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</si>
  <si>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</si>
  <si>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</si>
  <si>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</si>
  <si>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</si>
  <si>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</si>
  <si>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</si>
  <si>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</si>
  <si>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</si>
  <si>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</si>
  <si>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</si>
  <si>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</si>
  <si>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</si>
  <si>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</si>
  <si>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</si>
  <si>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</si>
  <si>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</si>
  <si>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</si>
  <si>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</si>
  <si>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</si>
  <si>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</si>
  <si>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</si>
  <si>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</si>
  <si>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</si>
  <si>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</si>
  <si>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</si>
  <si>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</si>
  <si>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</si>
  <si>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</si>
  <si>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</si>
  <si>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</si>
  <si>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</si>
  <si>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</si>
  <si>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</si>
  <si>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</si>
  <si>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</si>
  <si>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</si>
  <si>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</si>
  <si>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</si>
  <si>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</si>
  <si>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</si>
  <si>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</si>
  <si>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avansert metode (IMA)</t>
  </si>
  <si>
    <t>herav egenkapitalposisjoner IRB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</si>
  <si>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</si>
  <si>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</si>
  <si>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</si>
  <si>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</si>
  <si>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</si>
  <si>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</si>
  <si>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</si>
  <si>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</si>
  <si>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</si>
  <si>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</si>
  <si>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</si>
  <si>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</si>
  <si>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</si>
  <si>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</si>
  <si>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</si>
  <si>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</si>
  <si>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</si>
  <si>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</si>
  <si>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</si>
  <si>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</si>
  <si>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</si>
  <si>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</si>
  <si>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</si>
  <si>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</si>
  <si>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</si>
  <si>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</si>
  <si>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</si>
  <si>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</si>
  <si>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</si>
  <si>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</si>
  <si>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</si>
  <si>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</si>
  <si>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</si>
  <si>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</si>
  <si>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</si>
  <si>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</si>
  <si>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</si>
  <si>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</si>
  <si>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</si>
  <si>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</si>
  <si>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</si>
  <si>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</si>
  <si>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</si>
  <si>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</si>
  <si>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</si>
  <si>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</si>
  <si>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</si>
  <si>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</si>
  <si>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</si>
  <si>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</si>
  <si>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</si>
  <si>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</si>
  <si>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</si>
  <si>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</si>
  <si>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</si>
  <si>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</si>
  <si>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</si>
  <si>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</si>
  <si>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</si>
  <si>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</si>
  <si>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</si>
  <si>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</si>
  <si>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</si>
  <si>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</si>
  <si>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</si>
  <si>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</si>
  <si>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</si>
  <si>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</si>
  <si>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</si>
  <si>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</si>
  <si>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</si>
  <si>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</si>
  <si>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</si>
  <si>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</si>
  <si>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</si>
  <si>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</si>
  <si>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</si>
  <si>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</si>
  <si>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</si>
  <si>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</si>
  <si>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</si>
  <si>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</si>
  <si>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</si>
  <si>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</si>
  <si>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</si>
  <si>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</si>
  <si>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</si>
  <si>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</si>
  <si>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</si>
  <si>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</si>
  <si>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</si>
  <si>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</si>
  <si>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</si>
  <si>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</si>
  <si>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</si>
  <si>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</si>
  <si>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</si>
  <si>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</si>
  <si>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</si>
  <si>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</si>
  <si>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</si>
  <si>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</si>
  <si>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</si>
  <si>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</si>
  <si>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</si>
  <si>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</si>
  <si>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</si>
  <si>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</si>
  <si>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</si>
  <si>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</si>
  <si>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</si>
  <si>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</si>
  <si>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</si>
  <si>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</si>
  <si>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</si>
  <si>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</si>
  <si>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</si>
  <si>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</si>
  <si>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</si>
  <si>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</si>
  <si>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</si>
  <si>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</si>
  <si>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</si>
  <si>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</si>
  <si>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</si>
  <si>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</si>
  <si>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</si>
  <si>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</si>
  <si>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Nedre Eiker</t>
  </si>
  <si>
    <t>Øvre Eiker</t>
  </si>
  <si>
    <t>Buskerud for øvrig</t>
  </si>
  <si>
    <t>Oslo</t>
  </si>
  <si>
    <t>Akershus</t>
  </si>
  <si>
    <t>Vestfold</t>
  </si>
  <si>
    <t>Østfold</t>
  </si>
  <si>
    <t>Resten av landet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</si>
  <si>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</si>
  <si>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</si>
  <si>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</si>
  <si>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</si>
  <si>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</si>
  <si>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</si>
  <si>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</si>
  <si>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</si>
  <si>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</si>
  <si>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</si>
  <si>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</si>
  <si>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</si>
  <si>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</si>
  <si>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</si>
  <si>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</si>
  <si>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</si>
  <si>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</si>
  <si>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</si>
  <si>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</si>
  <si>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</si>
  <si>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</si>
  <si>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</si>
  <si>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</si>
  <si>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</si>
  <si>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</si>
  <si>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</si>
  <si>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</si>
  <si>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</si>
  <si>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</si>
  <si>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</si>
  <si>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</si>
  <si>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</si>
  <si>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</si>
  <si>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</si>
  <si>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</si>
  <si>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</si>
  <si>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</si>
  <si>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</si>
  <si>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</si>
  <si>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</si>
  <si>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</si>
  <si>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</si>
  <si>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</si>
  <si>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</si>
  <si>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</si>
  <si>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</si>
  <si>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</si>
  <si>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</si>
  <si>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</si>
  <si>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</si>
  <si>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</si>
  <si>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</si>
  <si>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</si>
  <si>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</si>
  <si>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</si>
  <si>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</si>
  <si>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</si>
  <si>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</si>
  <si>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</si>
  <si>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</si>
  <si>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</si>
  <si>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Motsyklisk kapitalbuffersats</t>
  </si>
  <si>
    <t>Norge*</t>
  </si>
  <si>
    <t>* Utenlandske relevante kredittengasjementer utgjør mindre enn 2% av konsernets samlede beregningsgrunnlag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</si>
  <si>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</si>
  <si>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</si>
  <si>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</si>
  <si>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</si>
  <si>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</si>
  <si>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</si>
  <si>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Tjenesteytende næringer ellers</t>
  </si>
  <si>
    <t>Varehandel, hotell og restaurant</t>
  </si>
  <si>
    <t>A4</t>
  </si>
  <si>
    <t>A5</t>
  </si>
  <si>
    <t/>
  </si>
  <si>
    <t>CR3</t>
  </si>
  <si>
    <t>CR4</t>
  </si>
  <si>
    <t>CCR1</t>
  </si>
  <si>
    <t>CCR2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</si>
  <si>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</si>
  <si>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</si>
  <si>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</si>
  <si>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</si>
  <si>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</si>
  <si>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</si>
  <si>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</si>
  <si>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</si>
  <si>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</si>
  <si>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</si>
  <si>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</si>
  <si>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</si>
  <si>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</si>
  <si>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</si>
  <si>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</si>
  <si>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</si>
  <si>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</si>
  <si>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</si>
  <si>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</si>
  <si>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</si>
  <si>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</si>
  <si>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</si>
  <si>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</si>
  <si>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</si>
  <si>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</si>
  <si>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</si>
  <si>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</si>
  <si>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</si>
  <si>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</si>
  <si>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</si>
  <si>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</si>
  <si>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</si>
  <si>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</si>
  <si>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</si>
  <si>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</si>
  <si>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</si>
  <si>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</si>
  <si>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</si>
  <si>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</si>
  <si>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</si>
  <si>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</si>
  <si>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</si>
  <si>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</si>
  <si>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</si>
  <si>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</si>
  <si>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</si>
  <si>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</si>
  <si>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</si>
  <si>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</si>
  <si>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</si>
  <si>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</si>
  <si>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</si>
  <si>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</si>
  <si>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</si>
  <si>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</si>
  <si>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CCR5-B</t>
  </si>
  <si>
    <t>CCR5-A</t>
  </si>
  <si>
    <t>Totalt: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</si>
  <si>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</si>
  <si>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</si>
  <si>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</si>
  <si>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</si>
  <si>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</si>
  <si>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</si>
  <si>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</si>
  <si>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</si>
  <si>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</si>
  <si>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</si>
  <si>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</si>
  <si>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</si>
  <si>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</si>
  <si>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</si>
  <si>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</si>
  <si>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</si>
  <si>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</si>
  <si>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</si>
  <si>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</si>
  <si>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</si>
  <si>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</si>
  <si>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</si>
  <si>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</si>
  <si>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</si>
  <si>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</si>
  <si>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</si>
  <si>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</si>
  <si>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</si>
  <si>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</si>
  <si>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</si>
  <si>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</si>
  <si>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</si>
  <si>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</si>
  <si>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</si>
  <si>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</si>
  <si>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</si>
  <si>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</si>
  <si>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</si>
  <si>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</si>
  <si>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</si>
  <si>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</si>
  <si>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</si>
  <si>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</si>
  <si>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</si>
  <si>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</si>
  <si>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</si>
  <si>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</si>
  <si>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</si>
  <si>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</si>
  <si>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</si>
  <si>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</si>
  <si>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</si>
  <si>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</si>
  <si>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</si>
  <si>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</si>
  <si>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</si>
  <si>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</si>
  <si>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</si>
  <si>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</si>
  <si>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</si>
  <si>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</si>
  <si>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</si>
  <si>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</si>
  <si>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</si>
  <si>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</si>
  <si>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</si>
  <si>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</si>
  <si>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</si>
  <si>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</si>
  <si>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</si>
  <si>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</si>
  <si>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</si>
  <si>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</si>
  <si>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</si>
  <si>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</si>
  <si>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</si>
  <si>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</si>
  <si>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</si>
  <si>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</si>
  <si>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</si>
  <si>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</si>
  <si>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</si>
  <si>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</si>
  <si>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</si>
  <si>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</si>
  <si>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</si>
  <si>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</si>
  <si>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</si>
  <si>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</si>
  <si>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</si>
  <si>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</si>
  <si>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</si>
  <si>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</si>
  <si>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</si>
  <si>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</si>
  <si>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</si>
  <si>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</si>
  <si>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</si>
  <si>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</si>
  <si>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</si>
  <si>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</si>
  <si>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</si>
  <si>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</si>
  <si>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</si>
  <si>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</si>
  <si>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</si>
  <si>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</si>
  <si>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</si>
  <si>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</si>
  <si>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</si>
  <si>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</si>
  <si>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</si>
  <si>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</si>
  <si>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</si>
  <si>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</si>
  <si>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</si>
  <si>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</si>
  <si>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</si>
  <si>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</si>
  <si>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</si>
  <si>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</si>
  <si>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</si>
  <si>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</si>
  <si>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</si>
  <si>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</si>
  <si>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</si>
  <si>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</si>
  <si>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</si>
  <si>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</si>
  <si>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</si>
  <si>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</si>
  <si>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</si>
  <si>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</si>
  <si>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</si>
  <si>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</si>
  <si>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</si>
  <si>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</si>
  <si>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</si>
  <si>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</si>
  <si>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</si>
  <si>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</si>
  <si>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</si>
  <si>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</si>
  <si>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</si>
  <si>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</si>
  <si>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</si>
  <si>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</si>
  <si>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</si>
  <si>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</si>
  <si>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</si>
  <si>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</si>
  <si>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</si>
  <si>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</si>
  <si>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</si>
  <si>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</si>
  <si>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</si>
  <si>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</si>
  <si>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</si>
  <si>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</si>
  <si>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</si>
  <si>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</si>
  <si>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</si>
  <si>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</si>
  <si>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</si>
  <si>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</si>
  <si>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</si>
  <si>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</si>
  <si>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</si>
  <si>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</si>
  <si>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</si>
  <si>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</si>
  <si>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</si>
  <si>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</si>
  <si>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</si>
  <si>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</si>
  <si>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</si>
  <si>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</si>
  <si>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</si>
  <si>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</si>
  <si>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</si>
  <si>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</si>
  <si>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</si>
  <si>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</si>
  <si>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</si>
  <si>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</si>
  <si>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</si>
  <si>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</si>
  <si>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</si>
  <si>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</si>
  <si>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</si>
  <si>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</si>
  <si>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</si>
  <si>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</si>
  <si>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</si>
  <si>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</si>
  <si>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</si>
  <si>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</si>
  <si>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</si>
  <si>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</si>
  <si>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</si>
  <si>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</si>
  <si>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</si>
  <si>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</si>
  <si>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</si>
  <si>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</si>
  <si>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</si>
  <si>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</si>
  <si>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</si>
  <si>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</si>
  <si>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</si>
  <si>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</si>
  <si>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</si>
  <si>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</si>
  <si>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</si>
  <si>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</si>
  <si>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</si>
  <si>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</si>
  <si>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</si>
  <si>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</si>
  <si>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</si>
  <si>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</si>
  <si>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</si>
  <si>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</si>
  <si>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</si>
  <si>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</si>
  <si>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</si>
  <si>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</si>
  <si>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</si>
  <si>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</si>
  <si>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</si>
  <si>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</si>
  <si>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</si>
  <si>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</si>
  <si>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</si>
  <si>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</si>
  <si>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</si>
  <si>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</si>
  <si>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</si>
  <si>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</si>
  <si>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</si>
  <si>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</si>
  <si>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</si>
  <si>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</si>
  <si>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</si>
  <si>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</si>
  <si>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</si>
  <si>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</si>
  <si>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</si>
  <si>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</si>
  <si>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</si>
  <si>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</si>
  <si>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</si>
  <si>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</si>
  <si>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</si>
  <si>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</si>
  <si>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</si>
  <si>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</si>
  <si>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</si>
  <si>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</si>
  <si>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</si>
  <si>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</si>
  <si>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</si>
  <si>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</si>
  <si>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</si>
  <si>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</si>
  <si>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</si>
  <si>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</si>
  <si>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</si>
  <si>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</si>
  <si>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</si>
  <si>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</si>
  <si>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</si>
  <si>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</si>
  <si>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</si>
  <si>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</si>
  <si>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</si>
  <si>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</si>
  <si>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</si>
  <si>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</si>
  <si>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</si>
  <si>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</si>
  <si>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</si>
  <si>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</si>
  <si>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Skjema for offentliggjøring av sammensetningen av ansvarlig kapital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</si>
  <si>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</si>
  <si>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</si>
  <si>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</si>
  <si>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</si>
  <si>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</si>
  <si>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</si>
  <si>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</si>
  <si>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</si>
  <si>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</si>
  <si>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</si>
  <si>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</si>
  <si>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</si>
  <si>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</si>
  <si>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</si>
  <si>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</si>
  <si>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</si>
  <si>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</si>
  <si>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</si>
  <si>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</si>
  <si>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</si>
  <si>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</si>
  <si>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</si>
  <si>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</si>
  <si>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</si>
  <si>
    <t>KM1</t>
  </si>
  <si>
    <t>NØKKELTALL PÅ KONSERNNIVÅ</t>
  </si>
  <si>
    <t>Tilgjengelig kapital</t>
  </si>
  <si>
    <t>Risikovektede eiendeler</t>
  </si>
  <si>
    <t>Bufferkrav</t>
  </si>
  <si>
    <t>Bevaringsbuffer</t>
  </si>
  <si>
    <t>Motsyklisk bufferkrav</t>
  </si>
  <si>
    <t>Systemrisikobuffer</t>
  </si>
  <si>
    <t>Samlede bufferkrav</t>
  </si>
  <si>
    <t>Tilgjengelig ren kjernekapital for å dekke bufferkrav</t>
  </si>
  <si>
    <t>Basel III Uvektet kjernekapital</t>
  </si>
  <si>
    <t>Totalt ekponeringsbeløp</t>
  </si>
  <si>
    <t>Liquidity Coverage Ratio (LCR)</t>
  </si>
  <si>
    <t>Likvide Eiendeler</t>
  </si>
  <si>
    <t>Netto utgående kontantstrøm</t>
  </si>
  <si>
    <t>LCR (%)</t>
  </si>
  <si>
    <t>Net Stable Funding Ratio (NSFR)</t>
  </si>
  <si>
    <t>Tilgjengelig stabil finansiering</t>
  </si>
  <si>
    <t>Nødvendig stabil finansiering</t>
  </si>
  <si>
    <t>NSFR</t>
  </si>
  <si>
    <t>T-2</t>
  </si>
  <si>
    <t>T-3</t>
  </si>
  <si>
    <t>T-4</t>
  </si>
  <si>
    <t>Nøkkeltall på konsernnivå</t>
  </si>
  <si>
    <t>herav øvrige</t>
  </si>
  <si>
    <t>CVA</t>
  </si>
  <si>
    <t>Egenkapitalposisjoner under forenklet metode og intern modell metode</t>
  </si>
  <si>
    <t>Egenkapitalinvesteringer i fond - "look-through" tilnærming</t>
  </si>
  <si>
    <t>Egenkapitalinvesteringer i fond - "mandate-based" tilnærming</t>
  </si>
  <si>
    <t>Egenkapitalinvesteringer i fond - "fall-back" tilnærming</t>
  </si>
  <si>
    <t>Kapitaltillegg for bytte mellom handelsbok og bankbok</t>
  </si>
  <si>
    <t>Samlet gulv</t>
  </si>
  <si>
    <t>Gulvjustering (før overgangsregler)</t>
  </si>
  <si>
    <t>Gulvjusteringer (etter overgangsregler)</t>
  </si>
  <si>
    <t>Sum (1+6+10+11+12+13+14+15+16+20+23+24+25+28)</t>
  </si>
  <si>
    <t>EU-OV1</t>
  </si>
  <si>
    <t>EU-LI2</t>
  </si>
  <si>
    <t>EU LI1</t>
  </si>
  <si>
    <t>CC1</t>
  </si>
  <si>
    <t>CC2</t>
  </si>
  <si>
    <t>Avstemming av ansvarlig kapital mot balanse</t>
  </si>
  <si>
    <t>Engasjementsbeløp benyttet som grunnlag for beregning</t>
  </si>
  <si>
    <t>Bankspesifikk motsyklisk kapitalbuffersats</t>
  </si>
  <si>
    <t>Motsyklisk kapitalbufferkrav</t>
  </si>
  <si>
    <t>Engasjementbeløp</t>
  </si>
  <si>
    <t>Balanseførte eiendeler</t>
  </si>
  <si>
    <t>Justering for poster som er fratrukket i ansvarlig kapital</t>
  </si>
  <si>
    <t>Justeringer for verdipapirer som oppfyller de operasjonelle kravene til anerkjennelse av risikooverføring</t>
  </si>
  <si>
    <t>Justeringer for midlertidig unntak av sentralbankreserver (hvis aktuelt)</t>
  </si>
  <si>
    <t>Justering for tilknyttede eiendeler balanseført i henhold til regnskapsregelverket, men ekskludert fra regelverket for eksponeringer for beregning av uvektet kjernekapital</t>
  </si>
  <si>
    <t>Justeringer for regelmessige kjøp og salg av finansielle eiendeler underlagt handelsdatoregnskap</t>
  </si>
  <si>
    <t>Justeringer for kvalifiserte kontanttransaksjoner</t>
  </si>
  <si>
    <t>Justering for derivater</t>
  </si>
  <si>
    <t>Justering for gjenkjøpsavtaler</t>
  </si>
  <si>
    <t>Justering for poster utenom balanser</t>
  </si>
  <si>
    <t>Justering for virkelig verdi fratrukket i ansvarlig kapital</t>
  </si>
  <si>
    <t>Eksponering i uvektet kjernekapitalandel</t>
  </si>
  <si>
    <t>Regnskapsmessig eksponering</t>
  </si>
  <si>
    <t>Regnskapsmessig eksponering, utenom derivater og gjenkjøpsavtaler,  men inklusive sikkerheter</t>
  </si>
  <si>
    <t>Eiendeler fratrukket i ansvarlig kapital</t>
  </si>
  <si>
    <t>Derivateksponering</t>
  </si>
  <si>
    <t>Markedsverdi</t>
  </si>
  <si>
    <t>Oppgjøret for derivatsikkerhet gitt dersom det trekkes fra balansen i henhold til regnskapsregelverket</t>
  </si>
  <si>
    <t>(Fradrag for frodringer for kontantvariasjonsmargin som er gitt i derivattransaksjoner)</t>
  </si>
  <si>
    <t>(Unntatt "CCP-leg" av client-cleared handelseksponeringer)</t>
  </si>
  <si>
    <t>korrigert for effektivt pålydende beløp av kredittderivater</t>
  </si>
  <si>
    <t>(Justert for effektiv pålydende kredittderivater)</t>
  </si>
  <si>
    <t>Total derivateksponering</t>
  </si>
  <si>
    <t>Gjenkjøpsavtaler</t>
  </si>
  <si>
    <t>Brutto SFT-eiendeler (uten innregning av netting), etter justering for sale accounting transaksjoner</t>
  </si>
  <si>
    <t>(nettobeløp av kontantforpliktelser og kortsiktige fordringer på brutto SFT-eiendeler)</t>
  </si>
  <si>
    <t>CCR eksponering for SFT eiendeler</t>
  </si>
  <si>
    <t>Agent transaksjon eksponeringer</t>
  </si>
  <si>
    <t>Total eksponering i gjenkjøpsavtaler</t>
  </si>
  <si>
    <t>Eksponeringer utenom balansen</t>
  </si>
  <si>
    <t>Ekponering utenfor balansen i brutto pålydende.</t>
  </si>
  <si>
    <t>Justering for konvertering til kredittekvivalent beløp</t>
  </si>
  <si>
    <t>Total eksponering utenom balansen</t>
  </si>
  <si>
    <t>Kapital og total eksponering</t>
  </si>
  <si>
    <t>Eksponering</t>
  </si>
  <si>
    <t>Uvektet kjernekapitalandel</t>
  </si>
  <si>
    <t>Uvektet kjernekapitalandel under Basel III</t>
  </si>
  <si>
    <t>CCyB1</t>
  </si>
  <si>
    <t>Geografisk fordeling av kreditteksponeringer benyttet i motsyklisk buffer</t>
  </si>
  <si>
    <t>LR1</t>
  </si>
  <si>
    <t>Avstemming av balanse mot uvektet kjernekapitalandel</t>
  </si>
  <si>
    <t>LR2</t>
  </si>
  <si>
    <t>Standard skjema for offentliggjøring av uvektet kjernekapitalandel</t>
  </si>
  <si>
    <t>Gjennomsnitt hiå</t>
  </si>
  <si>
    <t>CRB-B</t>
  </si>
  <si>
    <t>EU CRB-B</t>
  </si>
  <si>
    <t>Eksponering etter kategori ved utløpet av året og gjennomsnitt for året</t>
  </si>
  <si>
    <t>Snittverdi beregnet som gjennomsnitt av verdi ved utløpet av kvartalene.</t>
  </si>
  <si>
    <t>x</t>
  </si>
  <si>
    <t>EU CR5</t>
  </si>
  <si>
    <t>Verdi</t>
  </si>
  <si>
    <t>Beholdning av ren kjernekapital i andre selskaper i finansiell sektor der institusjonen har en vesentlig investering som ikke er trukket fra i egen ren kjernekapital (før risikovekting)</t>
  </si>
  <si>
    <t>Eksponering mot forsikringsvirksomhet som ikke er fratrukket i ansvarlig kapital</t>
  </si>
  <si>
    <t>EU INS1</t>
  </si>
  <si>
    <t>EU CCR3</t>
  </si>
  <si>
    <t>År</t>
  </si>
  <si>
    <t>T–1</t>
  </si>
  <si>
    <t>Parallell skift opp</t>
  </si>
  <si>
    <t>Parallell skift ned</t>
  </si>
  <si>
    <t>Bratt</t>
  </si>
  <si>
    <t>Flat</t>
  </si>
  <si>
    <t>Korte renter opp</t>
  </si>
  <si>
    <t>Korte renter ned</t>
  </si>
  <si>
    <t>Maks</t>
  </si>
  <si>
    <t>IRRBB1</t>
  </si>
  <si>
    <t>Scenarier beskrevet i seksjon III i standard fra BCBS datert april 2016.</t>
  </si>
  <si>
    <t>Renterisiko i bankboken beregnet etter definerte scenarier</t>
  </si>
  <si>
    <t>EU CCR7, MRB, EU MR2, MR3, MR4</t>
  </si>
  <si>
    <t>Følgende tabeller er ikke aktuelle fordi de er utenfor Sparebanken Østs forretningsmodell, eller gjelder metoder som ikke er tatt i bruk foreløpig:</t>
  </si>
  <si>
    <t>CRE, EU CR6, CR7, EU CR8, CR9, EU CR10, EU CCR4, CMS1, CMS2</t>
  </si>
  <si>
    <t>Sikkerhetsstilte eiendeler</t>
  </si>
  <si>
    <t>ENC</t>
  </si>
  <si>
    <t>Ikke sikkerhetsstilte eiendeler</t>
  </si>
  <si>
    <t>Totale eiendeler</t>
  </si>
  <si>
    <t xml:space="preserve"> - Herav obligasjoner med fortrinnsrett</t>
  </si>
  <si>
    <t>Verdipapirer benyttet i gjenkjøpsavtaler</t>
  </si>
  <si>
    <t>Sikkerhetsstilte eiendeler benyttes i sikkerhetsmassen i Sparebanken Øst Boligkreditt AS, som sikkerhet for gjenkjøpsavtaler og</t>
  </si>
  <si>
    <t xml:space="preserve"> - Herav statspapirer</t>
  </si>
  <si>
    <t>Innskudd</t>
  </si>
  <si>
    <t xml:space="preserve"> - Herav boliglån</t>
  </si>
  <si>
    <t>Lån og kreditter</t>
  </si>
  <si>
    <t>Obligasjonslån</t>
  </si>
  <si>
    <t>Egenkapitalinstrumenter</t>
  </si>
  <si>
    <t>Benyttet for trukne lån i sentralbanken</t>
  </si>
  <si>
    <t>som sikkerhet for nettingsavtaler med derivatmotparter (ISDA/CSA, kun innskudd i NOK).</t>
  </si>
  <si>
    <t>EU LI2</t>
  </si>
  <si>
    <t>LIQ 1</t>
  </si>
  <si>
    <t>LIQ 2</t>
  </si>
  <si>
    <t>NSFR - Net Stable Funding Ratio</t>
  </si>
  <si>
    <t>LCR - Liquidity Coverage Ratio</t>
  </si>
  <si>
    <r>
      <rPr>
        <b/>
        <sz val="11"/>
        <color theme="1"/>
        <rFont val="Calibri"/>
        <family val="2"/>
        <scheme val="minor"/>
      </rPr>
      <t xml:space="preserve">Totalt uvektet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</si>
  <si>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r>
      <rPr>
        <b/>
        <sz val="11"/>
        <color theme="1"/>
        <rFont val="Calibri"/>
        <family val="2"/>
        <scheme val="minor"/>
      </rPr>
      <t xml:space="preserve">Totalt 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</si>
  <si>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t>Likvide eiendeler</t>
  </si>
  <si>
    <t>Totalt likvide eiendeler</t>
  </si>
  <si>
    <t>Utbetalinger</t>
  </si>
  <si>
    <t xml:space="preserve"> Innskudd fra husholdninger og små ikke-finansielle foretak, herav:</t>
  </si>
  <si>
    <t xml:space="preserve">            Stabile innskudd</t>
  </si>
  <si>
    <t xml:space="preserve">            Mindre stabile innskudd</t>
  </si>
  <si>
    <t>Usikret markedsfinansiering, herav</t>
  </si>
  <si>
    <t xml:space="preserve">          Operasjonelle innskudd</t>
  </si>
  <si>
    <t xml:space="preserve">          Ikke-operasjonelle innskudd</t>
  </si>
  <si>
    <t xml:space="preserve">          Usikret gjeld</t>
  </si>
  <si>
    <t>Sikret markedsfinansiering</t>
  </si>
  <si>
    <t>Andre krav, herav:</t>
  </si>
  <si>
    <t xml:space="preserve">          Utbetalinger knyttet til derivater og andre krav til sikring</t>
  </si>
  <si>
    <t xml:space="preserve">          Utbetalinger knyttet til tap av finansiering</t>
  </si>
  <si>
    <t xml:space="preserve">          Kreditt og likviditetsfasiliteter</t>
  </si>
  <si>
    <t xml:space="preserve">Andre kontraktuelle finansieringsforpliktelser </t>
  </si>
  <si>
    <t xml:space="preserve">Andre betingede finansieringsforpliktelser </t>
  </si>
  <si>
    <t>Totale utbetalinger</t>
  </si>
  <si>
    <t>Innbetalinger</t>
  </si>
  <si>
    <t>Sikret utlån</t>
  </si>
  <si>
    <t>Innbetalinger fra friske engasjementer</t>
  </si>
  <si>
    <t>Andre innbetalinger</t>
  </si>
  <si>
    <t>Totale innbetalinger</t>
  </si>
  <si>
    <t>Totalt justert beløp</t>
  </si>
  <si>
    <t>Netto utbetalinger</t>
  </si>
  <si>
    <t>Liquidity Coverage Ratio (%)</t>
  </si>
  <si>
    <t>EU OV1</t>
  </si>
  <si>
    <t>Konsentrasjon av eksponering etter næring og motpartsrisikokategori</t>
  </si>
  <si>
    <t>Annet/ ikke næringskode</t>
  </si>
  <si>
    <t>Totalt etter IRB metoden</t>
  </si>
  <si>
    <t>EU CRB-D</t>
  </si>
  <si>
    <t>Total balanse konsern</t>
  </si>
  <si>
    <t>r</t>
  </si>
  <si>
    <t>s</t>
  </si>
  <si>
    <t>u</t>
  </si>
  <si>
    <t>EU CR2-B</t>
  </si>
  <si>
    <t>EU CR3</t>
  </si>
  <si>
    <t>EU CR4</t>
  </si>
  <si>
    <t>EU CCR2</t>
  </si>
  <si>
    <t>EU CCR1</t>
  </si>
  <si>
    <t>EU CCR5-B</t>
  </si>
  <si>
    <t>EU CCR5-A</t>
  </si>
  <si>
    <t>EU CCR6</t>
  </si>
  <si>
    <t>EU CCR8</t>
  </si>
  <si>
    <t>EU CR1-A</t>
  </si>
  <si>
    <t>EU CR1-B</t>
  </si>
  <si>
    <t>EU CR1-C</t>
  </si>
  <si>
    <t>EU CR1-D</t>
  </si>
  <si>
    <t>EU CR1-E</t>
  </si>
  <si>
    <t>EU CR2-A</t>
  </si>
  <si>
    <t>Poster som gir stabil finansiering</t>
  </si>
  <si>
    <t>Kapital:</t>
  </si>
  <si>
    <t>Regulatorisk kapital</t>
  </si>
  <si>
    <t xml:space="preserve">   Øvrige kapitalinstrumenter</t>
  </si>
  <si>
    <t xml:space="preserve"> Innskudd fra husholdninger og små ikke-finansielle foretak</t>
  </si>
  <si>
    <t xml:space="preserve">   Stabile innskudd</t>
  </si>
  <si>
    <t xml:space="preserve">   Mindre stabile innskudd</t>
  </si>
  <si>
    <t>Markedsfinansiering</t>
  </si>
  <si>
    <t xml:space="preserve">   Opersjonelle innskudd</t>
  </si>
  <si>
    <t xml:space="preserve">   Verdipapirgjeld</t>
  </si>
  <si>
    <t>Forpliktelser med tilsvarende gjensidige eiendeler</t>
  </si>
  <si>
    <t xml:space="preserve">   Derivater</t>
  </si>
  <si>
    <t xml:space="preserve">   Andre forpliktelser</t>
  </si>
  <si>
    <t>Sum stabil finansiering</t>
  </si>
  <si>
    <t>Poster som krever stabil finansiering</t>
  </si>
  <si>
    <t>Likvide eiendeler (HQLA)</t>
  </si>
  <si>
    <t>Innskudd i kredittsinstituasjoner for operasjonelle formål</t>
  </si>
  <si>
    <t>Lån og verdipapirer</t>
  </si>
  <si>
    <t>Lån til finansielle institusjoner med sikkerhet i nivå 1 eiendeler</t>
  </si>
  <si>
    <t>Usikrede lån til finansielle institusjoner eller lån sikret med annet enn nivå 1 eiendeler</t>
  </si>
  <si>
    <t>Lån til ikke-finansielle kunder, husholdninger og SMB</t>
  </si>
  <si>
    <t xml:space="preserve">   Hvor risikovekt er lik eller lavere enn 35%.</t>
  </si>
  <si>
    <t xml:space="preserve">Lån med pant i bolig. </t>
  </si>
  <si>
    <t>Verdipapirer, inkludert aksjer, ikke kvalifisert som likvide eiendeler</t>
  </si>
  <si>
    <t>Eiendeler med tilsvarende gjensidige forpliktelser</t>
  </si>
  <si>
    <t>Råvarar, inkludert gull.</t>
  </si>
  <si>
    <t>Eiendeler stilt som sikkerhet for derivatkontrakter</t>
  </si>
  <si>
    <t>Derivater - eiendeler</t>
  </si>
  <si>
    <t>Derivater - forpliktelser før fratrekk for utvekslet sikkerhet</t>
  </si>
  <si>
    <t>Sum krav til stabil finansiering</t>
  </si>
  <si>
    <t>Net Stable Funding Ratio (%)</t>
  </si>
  <si>
    <t>Alle tall er i millioner kroner. Avrundinger kan forekomme. Noen årlig oppdaterte tabeller finnes i hoveddokumentet.</t>
  </si>
  <si>
    <t>Leierettigheter</t>
  </si>
  <si>
    <t>Forpliktelser knyttet til leieavtaler</t>
  </si>
  <si>
    <t>NO0010859200</t>
  </si>
  <si>
    <t>MNOK 150</t>
  </si>
  <si>
    <t>4. juli 2024 til 100 % av pålydende + påløpt rente. Regulatorisk eller skatterelatert innløsningsrett.</t>
  </si>
  <si>
    <t>4. januar, 4. april, 4. juli og 4. oktober hvert år etter første innløsningsrett.</t>
  </si>
  <si>
    <t>3M NIBOR + 3,65 % margin</t>
  </si>
  <si>
    <t>Midlertidig eller endelig</t>
  </si>
  <si>
    <t>Ordinær egenkapitalbevis-kapital</t>
  </si>
  <si>
    <t>Beløp pr årsslutt</t>
  </si>
  <si>
    <t>Gjennomsnittlig beløp for året</t>
  </si>
  <si>
    <t xml:space="preserve"> - Herav finansforetak</t>
  </si>
  <si>
    <t xml:space="preserve"> - Herav ikke-finansielle foretak</t>
  </si>
  <si>
    <t>KM2, TLAC1-3, GSIB1, EU OR1, OR2, OR3, REM3</t>
  </si>
  <si>
    <t>EU CC1</t>
  </si>
  <si>
    <t>EU LIQ 2</t>
  </si>
  <si>
    <t>EU LIQ 1</t>
  </si>
  <si>
    <t>EU LR1</t>
  </si>
  <si>
    <t>EU LR2</t>
  </si>
  <si>
    <t>Nedskrivning næring</t>
  </si>
  <si>
    <t>På forespørsel</t>
  </si>
  <si>
    <t>&lt;= 1 år</t>
  </si>
  <si>
    <t>&gt; 1 år &lt;= 5 år</t>
  </si>
  <si>
    <t>&gt; 5 år</t>
  </si>
  <si>
    <t>Ingen løpetid</t>
  </si>
  <si>
    <t>EU-CRB-E</t>
  </si>
  <si>
    <t>Løpetid på eksponeringer</t>
  </si>
  <si>
    <t>EU CRB-E</t>
  </si>
  <si>
    <t>CCA</t>
  </si>
  <si>
    <t>A3</t>
  </si>
  <si>
    <t>A1</t>
  </si>
  <si>
    <t>A2. Fordeling av engasjement på sektor og næring</t>
  </si>
  <si>
    <t>A2</t>
  </si>
  <si>
    <t>EU-CCA</t>
  </si>
  <si>
    <t>EU-CC2</t>
  </si>
  <si>
    <t>EU-CCyB1</t>
  </si>
  <si>
    <t>Høyrisiko engasjementer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</si>
</sst>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0.0\ %"/>
    <numFmt numFmtId="165" formatCode="#,##0.0"/>
    <numFmt numFmtId="166" formatCode="_(* #,##0.00_);_(* \(#,##0.00\);_(* &quot;-&quot;??_);_(@_)"/>
    <numFmt numFmtId="167" formatCode="dd/mm/yyyy;@"/>
    <numFmt numFmtId="168" formatCode="#,##0.000"/>
    <numFmt numFmtId="169" formatCode="d/m/yyyy;@"/>
    <numFmt numFmtId="170" formatCode="0.0"/>
    <numFmt numFmtId="171" formatCode="#,##0.0_ ;\-#,##0.0\ "/>
  </numFmts>
  <fonts count="40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Segoe UI"/>
      <family val="2"/>
    </font>
    <font>
      <i/>
      <sz val="9"/>
      <name val="Segoe UI"/>
      <family val="2"/>
    </font>
    <font>
      <b/>
      <sz val="9"/>
      <color rgb="FFFF0000"/>
      <name val="Segoe UI"/>
      <family val="2"/>
    </font>
    <font>
      <sz val="9"/>
      <color theme="0"/>
      <name val="Segoe UI"/>
      <family val="2"/>
    </font>
    <font>
      <b/>
      <sz val="7.5"/>
      <color theme="1"/>
      <name val="Segoe UI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78484450819421"/>
        <bgColor auto="1"/>
      </patternFill>
    </fill>
    <fill>
      <patternFill patternType="solid">
        <fgColor theme="0" tint="-0.1494186223944822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theme="0" tint="-0.1498458815271462"/>
        <bgColor auto="1"/>
      </patternFill>
    </fill>
    <fill>
      <patternFill patternType="solid">
        <fgColor rgb="FFD9D9D9"/>
        <bgColor indexed="64"/>
      </patternFill>
    </fill>
    <fill>
      <patternFill patternType="lightUp"/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43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0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2" borderId="1" applyNumberFormat="0" applyFont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3" borderId="12" applyNumberFormat="0" applyFont="0" applyAlignment="0" applyProtection="0"/>
    <xf numFmtId="43" fontId="10" fillId="0" borderId="0" applyFont="0" applyFill="0" applyBorder="0" applyAlignment="0" applyProtection="0"/>
    <xf numFmtId="0" fontId="22" fillId="0" borderId="0"/>
    <xf numFmtId="0" fontId="22" fillId="3" borderId="12" applyNumberFormat="0" applyFont="0" applyAlignment="0" applyProtection="0"/>
    <xf numFmtId="0" fontId="3" fillId="0" borderId="0"/>
  </cellStyleXfs>
  <cellXfs count="529">
    <xf numFmtId="0" fontId="0" fillId="0" borderId="0" xfId="0"/>
    <xf numFmtId="0" fontId="12" fillId="0" borderId="2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left" vertical="center" wrapText="1" indent="1"/>
    </xf>
    <xf numFmtId="0" fontId="12" fillId="0" borderId="2" xfId="10" applyFont="1" applyBorder="1" applyAlignment="1">
      <alignment vertical="center" wrapText="1"/>
    </xf>
    <xf numFmtId="0" fontId="15" fillId="0" borderId="2" xfId="10" applyFont="1" applyBorder="1" applyAlignment="1">
      <alignment vertical="center" wrapText="1"/>
    </xf>
    <xf numFmtId="0" fontId="16" fillId="0" borderId="2" xfId="10" applyFont="1" applyBorder="1" applyAlignment="1">
      <alignment vertical="center" wrapText="1"/>
    </xf>
    <xf numFmtId="0" fontId="16" fillId="0" borderId="2" xfId="10" applyFont="1" applyBorder="1" applyAlignment="1">
      <alignment horizontal="center" vertical="center" wrapText="1"/>
    </xf>
    <xf numFmtId="0" fontId="13" fillId="0" borderId="2" xfId="10" applyFont="1" applyBorder="1" applyAlignment="1">
      <alignment vertical="center" wrapText="1"/>
    </xf>
    <xf numFmtId="0" fontId="4" fillId="0" borderId="2" xfId="10" applyFont="1" applyBorder="1" applyAlignment="1">
      <alignment vertical="center" wrapText="1"/>
    </xf>
    <xf numFmtId="0" fontId="12" fillId="0" borderId="0" xfId="10" applyFont="1" applyAlignment="1">
      <alignment vertical="center"/>
    </xf>
    <xf numFmtId="0" fontId="12" fillId="0" borderId="0" xfId="10" applyFont="1"/>
    <xf numFmtId="0" fontId="12" fillId="0" borderId="0" xfId="10" applyFont="1" applyBorder="1" applyAlignment="1">
      <alignment vertical="center"/>
    </xf>
    <xf numFmtId="3" fontId="12" fillId="0" borderId="0" xfId="10" applyNumberFormat="1" applyFont="1" applyBorder="1" applyAlignment="1">
      <alignment horizontal="right" vertical="center" wrapText="1"/>
    </xf>
    <xf numFmtId="0" fontId="12" fillId="0" borderId="0" xfId="10" applyFont="1" applyBorder="1" applyAlignment="1">
      <alignment horizontal="right" vertical="center" wrapText="1"/>
    </xf>
    <xf numFmtId="3" fontId="12" fillId="0" borderId="0" xfId="10" applyNumberFormat="1" applyFont="1"/>
    <xf numFmtId="0" fontId="12" fillId="0" borderId="0" xfId="9" applyFont="1"/>
    <xf numFmtId="0" fontId="17" fillId="0" borderId="0" xfId="9" applyFont="1"/>
    <xf numFmtId="0" fontId="13" fillId="0" borderId="0" xfId="10" applyFont="1"/>
    <xf numFmtId="0" fontId="13" fillId="0" borderId="0" xfId="10" applyFont="1" applyAlignment="1">
      <alignment vertical="center"/>
    </xf>
    <xf numFmtId="3" fontId="12" fillId="0" borderId="2" xfId="10" applyNumberFormat="1" applyFont="1" applyBorder="1" applyAlignment="1">
      <alignment vertical="center" wrapText="1"/>
    </xf>
    <xf numFmtId="3" fontId="12" fillId="0" borderId="2" xfId="10" applyNumberFormat="1" applyFont="1" applyBorder="1"/>
    <xf numFmtId="0" fontId="13" fillId="0" borderId="2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4" fillId="0" borderId="13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left" vertical="center" wrapText="1" indent="1"/>
    </xf>
    <xf numFmtId="0" fontId="12" fillId="0" borderId="13" xfId="10" applyFont="1" applyBorder="1" applyAlignment="1">
      <alignment vertical="center" wrapText="1"/>
    </xf>
    <xf numFmtId="3" fontId="12" fillId="0" borderId="13" xfId="10" applyNumberFormat="1" applyFont="1" applyBorder="1" applyAlignment="1">
      <alignment vertical="center" wrapText="1"/>
    </xf>
    <xf numFmtId="0" fontId="16" fillId="0" borderId="13" xfId="10" applyFont="1" applyBorder="1" applyAlignment="1">
      <alignment vertical="center" wrapText="1"/>
    </xf>
    <xf numFmtId="0" fontId="15" fillId="0" borderId="13" xfId="10" applyFont="1" applyBorder="1" applyAlignment="1">
      <alignment vertical="center" wrapText="1"/>
    </xf>
    <xf numFmtId="0" fontId="12" fillId="0" borderId="14" xfId="10" applyFont="1" applyBorder="1" applyAlignment="1">
      <alignment horizontal="left" vertical="center" wrapText="1" indent="1"/>
    </xf>
    <xf numFmtId="3" fontId="4" fillId="0" borderId="13" xfId="10" applyNumberFormat="1" applyFont="1" applyBorder="1" applyAlignment="1">
      <alignment vertical="center" wrapText="1"/>
    </xf>
    <xf numFmtId="3" fontId="13" fillId="0" borderId="13" xfId="10" applyNumberFormat="1" applyFont="1" applyBorder="1" applyAlignment="1">
      <alignment vertical="center" wrapText="1"/>
    </xf>
    <xf numFmtId="3" fontId="12" fillId="0" borderId="0" xfId="10" quotePrefix="1" applyNumberFormat="1" applyFont="1"/>
    <xf numFmtId="0" fontId="12" fillId="0" borderId="2" xfId="10" applyFont="1" applyBorder="1" applyAlignment="1">
      <alignment vertical="center"/>
    </xf>
    <xf numFmtId="3" fontId="12" fillId="0" borderId="2" xfId="10" applyNumberFormat="1" applyFont="1" applyBorder="1" applyAlignment="1">
      <alignment horizontal="right" vertical="center" wrapText="1"/>
    </xf>
    <xf numFmtId="0" fontId="12" fillId="0" borderId="0" xfId="10" applyFont="1" applyAlignment="1">
      <alignment wrapText="1"/>
    </xf>
    <xf numFmtId="0" fontId="12" fillId="0" borderId="5" xfId="10" applyFont="1" applyBorder="1" applyAlignment="1">
      <alignment vertical="center"/>
    </xf>
    <xf numFmtId="0" fontId="17" fillId="0" borderId="0" xfId="9" applyFont="1" applyAlignment="1">
      <alignment wrapText="1"/>
    </xf>
    <xf numFmtId="0" fontId="12" fillId="0" borderId="0" xfId="9" applyFont="1" applyAlignment="1">
      <alignment wrapText="1"/>
    </xf>
    <xf numFmtId="0" fontId="12" fillId="0" borderId="4" xfId="10" applyFont="1" applyBorder="1" applyAlignment="1">
      <alignment horizontal="center" vertical="center"/>
    </xf>
    <xf numFmtId="3" fontId="12" fillId="0" borderId="2" xfId="1" applyNumberFormat="1" applyFont="1" applyBorder="1" applyAlignment="1">
      <alignment horizontal="right" vertical="center" wrapText="1"/>
    </xf>
    <xf numFmtId="0" fontId="12" fillId="0" borderId="0" xfId="10" applyFont="1" applyFill="1" applyBorder="1" applyAlignment="1">
      <alignment vertical="center"/>
    </xf>
    <xf numFmtId="0" fontId="5" fillId="0" borderId="2" xfId="10" applyFont="1" applyBorder="1"/>
    <xf numFmtId="0" fontId="5" fillId="0" borderId="2" xfId="1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0" borderId="0" xfId="0" applyFont="1"/>
    <xf numFmtId="3" fontId="12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13" fillId="0" borderId="0" xfId="9" applyFont="1" applyAlignment="1">
      <alignment horizontal="left"/>
    </xf>
    <xf numFmtId="0" fontId="12" fillId="0" borderId="2" xfId="10" applyFont="1" applyBorder="1" applyAlignment="1">
      <alignment horizontal="center" vertical="center" wrapText="1"/>
    </xf>
    <xf numFmtId="3" fontId="12" fillId="0" borderId="2" xfId="10" applyNumberFormat="1" applyFont="1" applyBorder="1" applyAlignment="1">
      <alignment vertical="center" wrapText="1"/>
    </xf>
    <xf numFmtId="0" fontId="12" fillId="0" borderId="2" xfId="1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165" fontId="12" fillId="0" borderId="0" xfId="10" applyNumberFormat="1" applyFont="1" applyBorder="1" applyAlignment="1">
      <alignment horizontal="right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vertical="center" wrapText="1"/>
    </xf>
    <xf numFmtId="0" fontId="12" fillId="0" borderId="13" xfId="10" applyFont="1" applyBorder="1" applyAlignment="1">
      <alignment horizontal="center" vertical="center" wrapText="1"/>
    </xf>
    <xf numFmtId="3" fontId="13" fillId="0" borderId="2" xfId="10" applyNumberFormat="1" applyFont="1" applyBorder="1" applyAlignment="1">
      <alignment vertical="center" wrapText="1"/>
    </xf>
    <xf numFmtId="0" fontId="13" fillId="0" borderId="0" xfId="0" applyFont="1"/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3" fontId="12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3" fontId="12" fillId="0" borderId="11" xfId="0" applyNumberFormat="1" applyFont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3" fontId="4" fillId="0" borderId="2" xfId="7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64" fontId="12" fillId="0" borderId="2" xfId="22" applyNumberFormat="1" applyFont="1" applyBorder="1" applyAlignment="1">
      <alignment vertical="center" wrapText="1"/>
    </xf>
    <xf numFmtId="164" fontId="13" fillId="0" borderId="2" xfId="22" applyNumberFormat="1" applyFont="1" applyBorder="1" applyAlignment="1">
      <alignment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5" xfId="0" applyFont="1" applyBorder="1"/>
    <xf numFmtId="0" fontId="14" fillId="0" borderId="0" xfId="0" applyFont="1"/>
    <xf numFmtId="0" fontId="4" fillId="0" borderId="0" xfId="0" applyFont="1"/>
    <xf numFmtId="0" fontId="14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Border="1"/>
    <xf numFmtId="3" fontId="4" fillId="4" borderId="2" xfId="0" applyNumberFormat="1" applyFont="1" applyFill="1" applyBorder="1" applyAlignment="1">
      <alignment vertical="center" wrapText="1"/>
    </xf>
    <xf numFmtId="3" fontId="14" fillId="0" borderId="2" xfId="0" applyNumberFormat="1" applyFont="1" applyBorder="1" applyAlignment="1">
      <alignment vertical="center" wrapText="1"/>
    </xf>
    <xf numFmtId="3" fontId="14" fillId="4" borderId="2" xfId="0" applyNumberFormat="1" applyFont="1" applyFill="1" applyBorder="1" applyAlignment="1">
      <alignment vertical="center" wrapText="1"/>
    </xf>
    <xf numFmtId="3" fontId="5" fillId="4" borderId="2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14" fillId="0" borderId="0" xfId="0" applyFont="1" applyBorder="1"/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5" xfId="0" applyFont="1" applyFill="1" applyBorder="1"/>
    <xf numFmtId="3" fontId="4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12" fillId="0" borderId="2" xfId="10" applyFont="1" applyBorder="1"/>
    <xf numFmtId="0" fontId="12" fillId="0" borderId="2" xfId="10" applyFont="1" applyBorder="1" applyAlignment="1">
      <alignment wrapText="1"/>
    </xf>
    <xf numFmtId="0" fontId="12" fillId="0" borderId="0" xfId="10" applyFont="1" applyBorder="1"/>
    <xf numFmtId="0" fontId="12" fillId="0" borderId="4" xfId="10" applyFont="1" applyBorder="1"/>
    <xf numFmtId="0" fontId="12" fillId="0" borderId="3" xfId="10" applyFont="1" applyBorder="1"/>
    <xf numFmtId="0" fontId="12" fillId="0" borderId="5" xfId="10" applyFont="1" applyBorder="1"/>
    <xf numFmtId="0" fontId="12" fillId="0" borderId="2" xfId="10" applyFont="1" applyBorder="1" applyAlignment="1">
      <alignment horizontal="center"/>
    </xf>
    <xf numFmtId="1" fontId="12" fillId="0" borderId="2" xfId="10" applyNumberFormat="1" applyFont="1" applyBorder="1"/>
    <xf numFmtId="0" fontId="13" fillId="0" borderId="2" xfId="10" applyFont="1" applyBorder="1"/>
    <xf numFmtId="0" fontId="12" fillId="0" borderId="2" xfId="10" applyFont="1" applyBorder="1" applyAlignment="1">
      <alignment horizontal="left" indent="2"/>
    </xf>
    <xf numFmtId="0" fontId="13" fillId="0" borderId="2" xfId="10" applyFont="1" applyBorder="1" applyAlignment="1">
      <alignment horizontal="left"/>
    </xf>
    <xf numFmtId="0" fontId="13" fillId="0" borderId="2" xfId="10" applyFont="1" applyBorder="1" applyAlignment="1">
      <alignment horizontal="left" indent="2"/>
    </xf>
    <xf numFmtId="0" fontId="12" fillId="5" borderId="2" xfId="10" applyFont="1" applyFill="1" applyBorder="1"/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0" fontId="5" fillId="0" borderId="2" xfId="10" applyFont="1" applyBorder="1" applyAlignment="1">
      <alignment wrapText="1"/>
    </xf>
    <xf numFmtId="0" fontId="13" fillId="0" borderId="2" xfId="10" applyFont="1" applyBorder="1" applyAlignment="1">
      <alignment horizontal="center"/>
    </xf>
    <xf numFmtId="0" fontId="13" fillId="0" borderId="2" xfId="10" applyFont="1" applyBorder="1" applyAlignment="1">
      <alignment wrapText="1"/>
    </xf>
    <xf numFmtId="0" fontId="12" fillId="0" borderId="2" xfId="10" applyFont="1" applyBorder="1" applyAlignment="1">
      <alignment horizontal="left" indent="1"/>
    </xf>
    <xf numFmtId="0" fontId="12" fillId="0" borderId="2" xfId="10" applyFont="1" applyFill="1" applyBorder="1" applyAlignment="1">
      <alignment horizontal="left" indent="2"/>
    </xf>
    <xf numFmtId="0" fontId="12" fillId="0" borderId="2" xfId="10" applyFont="1" applyBorder="1" applyAlignment="1">
      <alignment horizontal="center" wrapText="1"/>
    </xf>
    <xf numFmtId="9" fontId="12" fillId="0" borderId="2" xfId="10" applyNumberFormat="1" applyFont="1" applyBorder="1" applyAlignment="1">
      <alignment horizontal="center" wrapText="1"/>
    </xf>
    <xf numFmtId="0" fontId="19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2" fillId="0" borderId="0" xfId="24" applyFont="1"/>
    <xf numFmtId="0" fontId="0" fillId="0" borderId="0" xfId="0" applyAlignment="1">
      <alignment wrapText="1"/>
    </xf>
    <xf numFmtId="0" fontId="12" fillId="0" borderId="0" xfId="10" applyFont="1" applyBorder="1" applyAlignment="1">
      <alignment horizontal="center"/>
    </xf>
    <xf numFmtId="1" fontId="12" fillId="0" borderId="0" xfId="10" applyNumberFormat="1" applyFont="1" applyBorder="1"/>
    <xf numFmtId="0" fontId="12" fillId="0" borderId="2" xfId="10" applyFont="1" applyBorder="1" applyAlignment="1">
      <alignment horizontal="center" vertical="center"/>
    </xf>
    <xf numFmtId="3" fontId="17" fillId="0" borderId="2" xfId="10" applyNumberFormat="1" applyFont="1" applyBorder="1" applyAlignment="1">
      <alignment horizontal="right" vertical="center" wrapText="1"/>
    </xf>
    <xf numFmtId="14" fontId="13" fillId="0" borderId="0" xfId="10" applyNumberFormat="1" applyFont="1"/>
    <xf numFmtId="0" fontId="12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5" fillId="0" borderId="2" xfId="10" applyNumberFormat="1" applyFont="1" applyBorder="1"/>
    <xf numFmtId="1" fontId="13" fillId="0" borderId="2" xfId="10" applyNumberFormat="1" applyFont="1" applyBorder="1"/>
    <xf numFmtId="1" fontId="21" fillId="0" borderId="0" xfId="10" applyNumberFormat="1" applyFont="1"/>
    <xf numFmtId="0" fontId="4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2" fillId="0" borderId="0" xfId="25"/>
    <xf numFmtId="0" fontId="13" fillId="0" borderId="0" xfId="25" applyFont="1"/>
    <xf numFmtId="0" fontId="12" fillId="0" borderId="0" xfId="25" applyFont="1"/>
    <xf numFmtId="0" fontId="12" fillId="0" borderId="0" xfId="25" applyFont="1" applyAlignment="1">
      <alignment wrapText="1"/>
    </xf>
    <xf numFmtId="0" fontId="12" fillId="0" borderId="2" xfId="25" applyFont="1" applyBorder="1" applyAlignment="1">
      <alignment horizontal="left" vertical="center"/>
    </xf>
    <xf numFmtId="0" fontId="12" fillId="0" borderId="2" xfId="25" applyFont="1" applyBorder="1" applyAlignment="1">
      <alignment horizontal="center" vertical="center" wrapText="1"/>
    </xf>
    <xf numFmtId="0" fontId="12" fillId="0" borderId="2" xfId="25" applyFont="1" applyBorder="1" applyAlignment="1">
      <alignment horizontal="left" vertical="center" wrapText="1"/>
    </xf>
    <xf numFmtId="14" fontId="4" fillId="0" borderId="2" xfId="25" applyNumberFormat="1" applyFont="1" applyBorder="1" applyAlignment="1">
      <alignment horizontal="center" vertical="center" wrapText="1"/>
    </xf>
    <xf numFmtId="0" fontId="15" fillId="0" borderId="2" xfId="25" applyFont="1" applyBorder="1" applyAlignment="1">
      <alignment horizontal="left" vertical="center"/>
    </xf>
    <xf numFmtId="0" fontId="15" fillId="0" borderId="2" xfId="25" applyFont="1" applyBorder="1" applyAlignment="1">
      <alignment horizontal="center" vertical="center" wrapText="1"/>
    </xf>
    <xf numFmtId="0" fontId="4" fillId="0" borderId="2" xfId="25" applyFont="1" applyBorder="1" applyAlignment="1">
      <alignment horizontal="center" vertical="center" wrapText="1"/>
    </xf>
    <xf numFmtId="167" fontId="12" fillId="0" borderId="2" xfId="25" applyNumberFormat="1" applyFont="1" applyBorder="1" applyAlignment="1">
      <alignment horizontal="center" vertical="center" wrapText="1"/>
    </xf>
    <xf numFmtId="0" fontId="12" fillId="0" borderId="2" xfId="25" applyFont="1" applyBorder="1" applyAlignment="1">
      <alignment vertical="center"/>
    </xf>
    <xf numFmtId="0" fontId="12" fillId="0" borderId="2" xfId="25" applyFont="1" applyBorder="1" applyAlignment="1">
      <alignment horizontal="center" vertical="center"/>
    </xf>
    <xf numFmtId="0" fontId="0" fillId="0" borderId="2" xfId="0" applyBorder="1"/>
    <xf numFmtId="0" fontId="21" fillId="8" borderId="2" xfId="0" applyFont="1" applyFill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Border="1"/>
    <xf numFmtId="3" fontId="12" fillId="11" borderId="2" xfId="0" applyNumberFormat="1" applyFont="1" applyFill="1" applyBorder="1"/>
    <xf numFmtId="0" fontId="13" fillId="9" borderId="2" xfId="0" applyFont="1" applyFill="1" applyBorder="1" applyAlignment="1">
      <alignment wrapText="1"/>
    </xf>
    <xf numFmtId="3" fontId="12" fillId="0" borderId="2" xfId="27" applyNumberFormat="1" applyFont="1" applyFill="1" applyBorder="1"/>
    <xf numFmtId="10" fontId="12" fillId="0" borderId="2" xfId="26" applyNumberFormat="1" applyFont="1" applyBorder="1"/>
    <xf numFmtId="10" fontId="12" fillId="0" borderId="2" xfId="26" applyNumberFormat="1" applyFont="1" applyFill="1" applyBorder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left" indent="2"/>
    </xf>
    <xf numFmtId="14" fontId="13" fillId="0" borderId="0" xfId="25" applyNumberFormat="1" applyFont="1"/>
    <xf numFmtId="14" fontId="13" fillId="0" borderId="0" xfId="0" applyNumberFormat="1" applyFont="1"/>
    <xf numFmtId="14" fontId="13" fillId="0" borderId="0" xfId="9" applyNumberFormat="1" applyFont="1"/>
    <xf numFmtId="0" fontId="13" fillId="0" borderId="2" xfId="0" applyFont="1" applyBorder="1"/>
    <xf numFmtId="0" fontId="12" fillId="0" borderId="2" xfId="1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168" fontId="12" fillId="0" borderId="0" xfId="10" applyNumberFormat="1" applyFont="1"/>
    <xf numFmtId="169" fontId="12" fillId="0" borderId="2" xfId="25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" xfId="10" applyFont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5" fontId="12" fillId="0" borderId="2" xfId="0" applyNumberFormat="1" applyFont="1" applyBorder="1"/>
    <xf numFmtId="165" fontId="12" fillId="11" borderId="2" xfId="0" applyNumberFormat="1" applyFont="1" applyFill="1" applyBorder="1"/>
    <xf numFmtId="165" fontId="13" fillId="9" borderId="2" xfId="0" applyNumberFormat="1" applyFont="1" applyFill="1" applyBorder="1"/>
    <xf numFmtId="165" fontId="12" fillId="0" borderId="2" xfId="27" applyNumberFormat="1" applyFont="1" applyFill="1" applyBorder="1"/>
    <xf numFmtId="165" fontId="12" fillId="3" borderId="2" xfId="27" applyNumberFormat="1" applyFont="1" applyBorder="1"/>
    <xf numFmtId="165" fontId="12" fillId="3" borderId="12" xfId="27" applyNumberFormat="1" applyFont="1"/>
    <xf numFmtId="10" fontId="4" fillId="0" borderId="2" xfId="26" applyNumberFormat="1" applyFont="1" applyBorder="1"/>
    <xf numFmtId="165" fontId="12" fillId="0" borderId="2" xfId="7" applyNumberFormat="1" applyFont="1" applyFill="1" applyBorder="1" applyAlignment="1">
      <alignment vertical="center" wrapText="1"/>
    </xf>
    <xf numFmtId="165" fontId="12" fillId="0" borderId="2" xfId="0" applyNumberFormat="1" applyFont="1" applyFill="1" applyBorder="1" applyAlignment="1">
      <alignment vertical="center" wrapText="1"/>
    </xf>
    <xf numFmtId="165" fontId="13" fillId="0" borderId="2" xfId="0" applyNumberFormat="1" applyFont="1" applyFill="1" applyBorder="1" applyAlignment="1">
      <alignment vertical="center" wrapText="1"/>
    </xf>
    <xf numFmtId="165" fontId="12" fillId="0" borderId="2" xfId="0" applyNumberFormat="1" applyFont="1" applyBorder="1" applyAlignment="1">
      <alignment vertical="center" wrapText="1"/>
    </xf>
    <xf numFmtId="165" fontId="4" fillId="0" borderId="2" xfId="0" applyNumberFormat="1" applyFont="1" applyBorder="1" applyAlignment="1">
      <alignment vertical="center" wrapText="1"/>
    </xf>
    <xf numFmtId="165" fontId="13" fillId="0" borderId="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165" fontId="4" fillId="0" borderId="2" xfId="7" applyNumberFormat="1" applyFont="1" applyFill="1" applyBorder="1" applyAlignment="1">
      <alignment vertical="center" wrapText="1"/>
    </xf>
    <xf numFmtId="165" fontId="4" fillId="0" borderId="2" xfId="0" applyNumberFormat="1" applyFont="1" applyFill="1" applyBorder="1" applyAlignment="1">
      <alignment vertical="center" wrapText="1"/>
    </xf>
    <xf numFmtId="165" fontId="5" fillId="0" borderId="2" xfId="0" applyNumberFormat="1" applyFont="1" applyFill="1" applyBorder="1" applyAlignment="1">
      <alignment vertical="center" wrapText="1"/>
    </xf>
    <xf numFmtId="165" fontId="4" fillId="4" borderId="2" xfId="0" applyNumberFormat="1" applyFont="1" applyFill="1" applyBorder="1" applyAlignment="1">
      <alignment vertical="center" wrapText="1"/>
    </xf>
    <xf numFmtId="165" fontId="14" fillId="4" borderId="2" xfId="0" applyNumberFormat="1" applyFont="1" applyFill="1" applyBorder="1" applyAlignment="1">
      <alignment vertical="center" wrapText="1"/>
    </xf>
    <xf numFmtId="165" fontId="14" fillId="0" borderId="2" xfId="0" applyNumberFormat="1" applyFont="1" applyBorder="1" applyAlignment="1">
      <alignment vertical="center" wrapText="1"/>
    </xf>
    <xf numFmtId="165" fontId="5" fillId="4" borderId="2" xfId="0" applyNumberFormat="1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12" fillId="0" borderId="2" xfId="7" applyNumberFormat="1" applyFont="1" applyFill="1" applyBorder="1" applyAlignment="1">
      <alignment vertical="center" wrapText="1"/>
    </xf>
    <xf numFmtId="3" fontId="13" fillId="0" borderId="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4" fillId="0" borderId="2" xfId="10" applyNumberFormat="1" applyFont="1" applyBorder="1" applyAlignment="1">
      <alignment vertical="center" wrapText="1"/>
    </xf>
    <xf numFmtId="3" fontId="13" fillId="0" borderId="2" xfId="10" applyNumberFormat="1" applyFont="1" applyBorder="1"/>
    <xf numFmtId="10" fontId="0" fillId="0" borderId="0" xfId="0" applyNumberFormat="1" applyAlignment="1">
      <alignment wrapText="1"/>
    </xf>
    <xf numFmtId="0" fontId="12" fillId="0" borderId="21" xfId="25" applyFont="1" applyBorder="1" applyAlignment="1">
      <alignment horizontal="center" vertical="center" wrapText="1"/>
    </xf>
    <xf numFmtId="14" fontId="4" fillId="0" borderId="21" xfId="25" applyNumberFormat="1" applyFont="1" applyBorder="1" applyAlignment="1">
      <alignment horizontal="center" vertical="center" wrapText="1"/>
    </xf>
    <xf numFmtId="0" fontId="15" fillId="0" borderId="21" xfId="25" applyFont="1" applyBorder="1" applyAlignment="1">
      <alignment horizontal="center" vertical="center" wrapText="1"/>
    </xf>
    <xf numFmtId="170" fontId="4" fillId="0" borderId="21" xfId="25" applyNumberFormat="1" applyFont="1" applyBorder="1" applyAlignment="1">
      <alignment horizontal="center" vertical="center" wrapText="1"/>
    </xf>
    <xf numFmtId="0" fontId="4" fillId="0" borderId="21" xfId="25" applyFont="1" applyBorder="1" applyAlignment="1">
      <alignment horizontal="center" vertical="center" wrapText="1"/>
    </xf>
    <xf numFmtId="167" fontId="12" fillId="0" borderId="21" xfId="25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5" fillId="12" borderId="0" xfId="0" applyFont="1" applyFill="1" applyAlignment="1">
      <alignment horizontal="left"/>
    </xf>
    <xf numFmtId="0" fontId="25" fillId="12" borderId="0" xfId="0" applyFont="1" applyFill="1" applyAlignment="1">
      <alignment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12" fillId="0" borderId="0" xfId="9" applyFont="1" applyAlignment="1">
      <alignment horizontal="center"/>
    </xf>
    <xf numFmtId="0" fontId="0" fillId="0" borderId="0" xfId="0" applyAlignment="1">
      <alignment horizontal="center"/>
    </xf>
    <xf numFmtId="14" fontId="13" fillId="0" borderId="0" xfId="9" applyNumberFormat="1" applyFont="1" applyAlignment="1">
      <alignment horizontal="left"/>
    </xf>
    <xf numFmtId="165" fontId="0" fillId="0" borderId="0" xfId="0" applyNumberFormat="1"/>
    <xf numFmtId="165" fontId="25" fillId="12" borderId="0" xfId="0" applyNumberFormat="1" applyFont="1" applyFill="1" applyAlignment="1">
      <alignment wrapText="1"/>
    </xf>
    <xf numFmtId="10" fontId="0" fillId="0" borderId="0" xfId="0" applyNumberFormat="1"/>
    <xf numFmtId="0" fontId="1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 indent="3"/>
    </xf>
    <xf numFmtId="3" fontId="12" fillId="0" borderId="21" xfId="0" applyNumberFormat="1" applyFont="1" applyBorder="1" applyAlignment="1">
      <alignment vertical="center" wrapText="1"/>
    </xf>
    <xf numFmtId="3" fontId="4" fillId="0" borderId="21" xfId="0" applyNumberFormat="1" applyFont="1" applyBorder="1" applyAlignment="1">
      <alignment vertical="center" wrapText="1"/>
    </xf>
    <xf numFmtId="165" fontId="29" fillId="13" borderId="21" xfId="11" applyNumberFormat="1" applyFont="1" applyFill="1" applyBorder="1"/>
    <xf numFmtId="0" fontId="25" fillId="0" borderId="0" xfId="29" applyFont="1"/>
    <xf numFmtId="0" fontId="26" fillId="0" borderId="0" xfId="29" applyFont="1" applyAlignment="1">
      <alignment wrapText="1"/>
    </xf>
    <xf numFmtId="0" fontId="26" fillId="0" borderId="0" xfId="29" applyFont="1"/>
    <xf numFmtId="0" fontId="26" fillId="0" borderId="0" xfId="29" applyFont="1" applyAlignment="1">
      <alignment horizontal="left" wrapText="1"/>
    </xf>
    <xf numFmtId="0" fontId="26" fillId="0" borderId="0" xfId="29" applyFont="1" applyAlignment="1">
      <alignment horizontal="left"/>
    </xf>
    <xf numFmtId="0" fontId="25" fillId="14" borderId="21" xfId="29" applyFont="1" applyFill="1" applyBorder="1"/>
    <xf numFmtId="0" fontId="26" fillId="0" borderId="21" xfId="29" applyFont="1" applyBorder="1"/>
    <xf numFmtId="0" fontId="26" fillId="0" borderId="21" xfId="29" applyFont="1" applyBorder="1" applyAlignment="1">
      <alignment horizontal="center"/>
    </xf>
    <xf numFmtId="0" fontId="30" fillId="0" borderId="21" xfId="29" applyFont="1" applyBorder="1"/>
    <xf numFmtId="165" fontId="26" fillId="0" borderId="0" xfId="29" applyNumberFormat="1" applyFont="1"/>
    <xf numFmtId="0" fontId="25" fillId="13" borderId="21" xfId="29" applyFont="1" applyFill="1" applyBorder="1"/>
    <xf numFmtId="0" fontId="25" fillId="0" borderId="21" xfId="29" applyFont="1" applyBorder="1" applyAlignment="1">
      <alignment horizontal="center"/>
    </xf>
    <xf numFmtId="0" fontId="25" fillId="14" borderId="21" xfId="29" applyFont="1" applyFill="1" applyBorder="1" applyAlignment="1">
      <alignment horizontal="center"/>
    </xf>
    <xf numFmtId="0" fontId="30" fillId="0" borderId="21" xfId="29" applyFont="1" applyBorder="1" applyAlignment="1">
      <alignment horizontal="left"/>
    </xf>
    <xf numFmtId="3" fontId="26" fillId="0" borderId="0" xfId="29" applyNumberFormat="1" applyFont="1"/>
    <xf numFmtId="165" fontId="33" fillId="0" borderId="0" xfId="29" applyNumberFormat="1" applyFont="1"/>
    <xf numFmtId="0" fontId="33" fillId="0" borderId="0" xfId="29" applyFont="1"/>
    <xf numFmtId="0" fontId="26" fillId="0" borderId="0" xfId="31" applyFont="1"/>
    <xf numFmtId="0" fontId="26" fillId="0" borderId="0" xfId="31" applyFont="1" applyAlignment="1">
      <alignment wrapText="1"/>
    </xf>
    <xf numFmtId="49" fontId="26" fillId="0" borderId="0" xfId="31" applyNumberFormat="1" applyFont="1"/>
    <xf numFmtId="0" fontId="26" fillId="0" borderId="3" xfId="0" applyFont="1" applyBorder="1"/>
    <xf numFmtId="0" fontId="26" fillId="0" borderId="3" xfId="0" applyFont="1" applyBorder="1" applyAlignment="1">
      <alignment wrapText="1"/>
    </xf>
    <xf numFmtId="0" fontId="26" fillId="0" borderId="3" xfId="0" applyFont="1" applyBorder="1" applyAlignment="1">
      <alignment horizontal="center"/>
    </xf>
    <xf numFmtId="0" fontId="26" fillId="0" borderId="0" xfId="0" applyFont="1"/>
    <xf numFmtId="3" fontId="26" fillId="0" borderId="0" xfId="0" applyNumberFormat="1" applyFont="1"/>
    <xf numFmtId="165" fontId="26" fillId="0" borderId="25" xfId="0" applyNumberFormat="1" applyFont="1" applyBorder="1"/>
    <xf numFmtId="165" fontId="26" fillId="0" borderId="26" xfId="0" applyNumberFormat="1" applyFont="1" applyBorder="1"/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31" applyFont="1"/>
    <xf numFmtId="0" fontId="26" fillId="0" borderId="0" xfId="24" applyFont="1"/>
    <xf numFmtId="0" fontId="26" fillId="0" borderId="0" xfId="31" applyFont="1" applyBorder="1"/>
    <xf numFmtId="0" fontId="26" fillId="0" borderId="27" xfId="31" applyFont="1" applyBorder="1"/>
    <xf numFmtId="0" fontId="26" fillId="0" borderId="28" xfId="31" applyFont="1" applyBorder="1" applyAlignment="1">
      <alignment horizontal="center"/>
    </xf>
    <xf numFmtId="10" fontId="26" fillId="0" borderId="26" xfId="22" applyNumberFormat="1" applyFont="1" applyFill="1" applyBorder="1"/>
    <xf numFmtId="3" fontId="26" fillId="0" borderId="26" xfId="30" applyNumberFormat="1" applyFont="1" applyFill="1" applyBorder="1"/>
    <xf numFmtId="0" fontId="26" fillId="15" borderId="26" xfId="31" applyFont="1" applyFill="1" applyBorder="1"/>
    <xf numFmtId="0" fontId="26" fillId="0" borderId="28" xfId="31" applyFont="1" applyBorder="1" applyAlignment="1">
      <alignment horizontal="center" vertical="center" wrapText="1"/>
    </xf>
    <xf numFmtId="3" fontId="26" fillId="0" borderId="25" xfId="0" applyNumberFormat="1" applyFont="1" applyBorder="1"/>
    <xf numFmtId="3" fontId="26" fillId="0" borderId="26" xfId="0" applyNumberFormat="1" applyFont="1" applyBorder="1"/>
    <xf numFmtId="0" fontId="26" fillId="0" borderId="26" xfId="0" applyFont="1" applyBorder="1"/>
    <xf numFmtId="3" fontId="25" fillId="0" borderId="28" xfId="0" applyNumberFormat="1" applyFont="1" applyFill="1" applyBorder="1"/>
    <xf numFmtId="0" fontId="26" fillId="0" borderId="25" xfId="0" applyFont="1" applyBorder="1"/>
    <xf numFmtId="0" fontId="26" fillId="0" borderId="25" xfId="0" applyFont="1" applyBorder="1" applyAlignment="1">
      <alignment wrapText="1"/>
    </xf>
    <xf numFmtId="0" fontId="26" fillId="0" borderId="26" xfId="0" applyFont="1" applyBorder="1" applyAlignment="1">
      <alignment wrapText="1"/>
    </xf>
    <xf numFmtId="0" fontId="27" fillId="0" borderId="26" xfId="0" applyFont="1" applyBorder="1" applyAlignment="1">
      <alignment wrapText="1"/>
    </xf>
    <xf numFmtId="0" fontId="25" fillId="0" borderId="28" xfId="0" applyFont="1" applyBorder="1"/>
    <xf numFmtId="0" fontId="25" fillId="0" borderId="28" xfId="0" applyFont="1" applyBorder="1" applyAlignment="1">
      <alignment wrapText="1"/>
    </xf>
    <xf numFmtId="0" fontId="25" fillId="0" borderId="0" xfId="0" applyFont="1" applyAlignment="1">
      <alignment horizontal="left" wrapText="1"/>
    </xf>
    <xf numFmtId="0" fontId="26" fillId="0" borderId="2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26" fillId="0" borderId="5" xfId="0" applyFont="1" applyBorder="1" applyAlignment="1">
      <alignment wrapText="1"/>
    </xf>
    <xf numFmtId="0" fontId="25" fillId="0" borderId="26" xfId="0" applyFont="1" applyBorder="1"/>
    <xf numFmtId="0" fontId="26" fillId="0" borderId="10" xfId="0" applyFont="1" applyBorder="1"/>
    <xf numFmtId="10" fontId="26" fillId="0" borderId="10" xfId="0" applyNumberFormat="1" applyFont="1" applyBorder="1"/>
    <xf numFmtId="0" fontId="25" fillId="0" borderId="25" xfId="0" applyFont="1" applyBorder="1"/>
    <xf numFmtId="0" fontId="25" fillId="0" borderId="23" xfId="0" applyFont="1" applyBorder="1" applyAlignment="1">
      <alignment wrapText="1"/>
    </xf>
    <xf numFmtId="0" fontId="26" fillId="0" borderId="20" xfId="0" applyFont="1" applyBorder="1" applyAlignment="1">
      <alignment horizontal="center" wrapText="1"/>
    </xf>
    <xf numFmtId="0" fontId="26" fillId="0" borderId="26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28" xfId="0" applyFont="1" applyBorder="1" applyAlignment="1">
      <alignment wrapText="1"/>
    </xf>
    <xf numFmtId="3" fontId="25" fillId="0" borderId="10" xfId="0" applyNumberFormat="1" applyFont="1" applyBorder="1"/>
    <xf numFmtId="0" fontId="26" fillId="0" borderId="23" xfId="0" applyFont="1" applyBorder="1"/>
    <xf numFmtId="0" fontId="26" fillId="0" borderId="4" xfId="0" applyFont="1" applyBorder="1"/>
    <xf numFmtId="0" fontId="25" fillId="0" borderId="5" xfId="0" applyFont="1" applyBorder="1"/>
    <xf numFmtId="0" fontId="26" fillId="0" borderId="25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/>
    <xf numFmtId="0" fontId="26" fillId="0" borderId="26" xfId="0" applyFont="1" applyBorder="1" applyAlignment="1">
      <alignment vertical="center" wrapText="1"/>
    </xf>
    <xf numFmtId="165" fontId="26" fillId="0" borderId="26" xfId="30" applyNumberFormat="1" applyFont="1" applyFill="1" applyBorder="1" applyAlignment="1">
      <alignment vertical="center" wrapText="1"/>
    </xf>
    <xf numFmtId="165" fontId="26" fillId="9" borderId="26" xfId="0" applyNumberFormat="1" applyFont="1" applyFill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165" fontId="26" fillId="0" borderId="26" xfId="0" applyNumberFormat="1" applyFont="1" applyBorder="1" applyAlignment="1">
      <alignment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8" xfId="0" applyFont="1" applyBorder="1" applyAlignment="1">
      <alignment vertical="center" wrapText="1"/>
    </xf>
    <xf numFmtId="0" fontId="25" fillId="0" borderId="0" xfId="0" applyFont="1" applyBorder="1"/>
    <xf numFmtId="14" fontId="26" fillId="0" borderId="28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31"/>
    <xf numFmtId="0" fontId="23" fillId="0" borderId="0" xfId="31" applyFont="1"/>
    <xf numFmtId="0" fontId="3" fillId="0" borderId="27" xfId="31" applyBorder="1"/>
    <xf numFmtId="3" fontId="3" fillId="0" borderId="26" xfId="31" applyNumberFormat="1" applyBorder="1"/>
    <xf numFmtId="0" fontId="3" fillId="0" borderId="0" xfId="31" applyAlignment="1">
      <alignment wrapText="1"/>
    </xf>
    <xf numFmtId="0" fontId="3" fillId="0" borderId="3" xfId="31" applyBorder="1" applyAlignment="1">
      <alignment wrapText="1"/>
    </xf>
    <xf numFmtId="0" fontId="3" fillId="0" borderId="28" xfId="31" applyBorder="1" applyAlignment="1">
      <alignment horizontal="center" wrapText="1"/>
    </xf>
    <xf numFmtId="3" fontId="3" fillId="0" borderId="10" xfId="31" applyNumberFormat="1" applyBorder="1"/>
    <xf numFmtId="0" fontId="3" fillId="0" borderId="29" xfId="31" applyBorder="1"/>
    <xf numFmtId="3" fontId="3" fillId="0" borderId="28" xfId="31" applyNumberFormat="1" applyBorder="1"/>
    <xf numFmtId="3" fontId="24" fillId="0" borderId="0" xfId="31" applyNumberFormat="1" applyFont="1"/>
    <xf numFmtId="0" fontId="26" fillId="15" borderId="29" xfId="31" applyFont="1" applyFill="1" applyBorder="1"/>
    <xf numFmtId="0" fontId="26" fillId="15" borderId="28" xfId="31" applyFont="1" applyFill="1" applyBorder="1"/>
    <xf numFmtId="3" fontId="26" fillId="0" borderId="28" xfId="31" applyNumberFormat="1" applyFont="1" applyBorder="1"/>
    <xf numFmtId="10" fontId="26" fillId="0" borderId="28" xfId="30" applyNumberFormat="1" applyFont="1" applyFill="1" applyBorder="1"/>
    <xf numFmtId="3" fontId="13" fillId="0" borderId="2" xfId="10" applyNumberFormat="1" applyFont="1" applyBorder="1" applyAlignment="1">
      <alignment horizontal="right" vertical="center" wrapText="1"/>
    </xf>
    <xf numFmtId="3" fontId="23" fillId="0" borderId="30" xfId="0" applyNumberFormat="1" applyFont="1" applyBorder="1"/>
    <xf numFmtId="0" fontId="0" fillId="0" borderId="28" xfId="0" applyBorder="1"/>
    <xf numFmtId="0" fontId="0" fillId="16" borderId="25" xfId="0" applyFill="1" applyBorder="1" applyAlignment="1">
      <alignment vertical="center" wrapText="1"/>
    </xf>
    <xf numFmtId="3" fontId="0" fillId="0" borderId="23" xfId="0" applyNumberFormat="1" applyBorder="1"/>
    <xf numFmtId="3" fontId="23" fillId="0" borderId="31" xfId="0" applyNumberFormat="1" applyFont="1" applyBorder="1"/>
    <xf numFmtId="0" fontId="23" fillId="0" borderId="0" xfId="0" applyFont="1" applyAlignment="1">
      <alignment horizontal="center" vertical="center"/>
    </xf>
    <xf numFmtId="0" fontId="23" fillId="0" borderId="25" xfId="0" applyFont="1" applyBorder="1"/>
    <xf numFmtId="3" fontId="23" fillId="0" borderId="25" xfId="0" applyNumberFormat="1" applyFont="1" applyBorder="1"/>
    <xf numFmtId="3" fontId="23" fillId="0" borderId="4" xfId="0" applyNumberFormat="1" applyFont="1" applyBorder="1"/>
    <xf numFmtId="0" fontId="0" fillId="0" borderId="26" xfId="0" applyBorder="1"/>
    <xf numFmtId="3" fontId="0" fillId="0" borderId="26" xfId="0" applyNumberFormat="1" applyBorder="1"/>
    <xf numFmtId="3" fontId="0" fillId="0" borderId="4" xfId="0" applyNumberFormat="1" applyBorder="1"/>
    <xf numFmtId="0" fontId="23" fillId="0" borderId="26" xfId="0" applyFont="1" applyBorder="1"/>
    <xf numFmtId="3" fontId="23" fillId="0" borderId="26" xfId="0" applyNumberFormat="1" applyFont="1" applyBorder="1"/>
    <xf numFmtId="0" fontId="0" fillId="0" borderId="26" xfId="0" applyBorder="1" applyAlignment="1">
      <alignment horizontal="left" vertical="center" wrapText="1"/>
    </xf>
    <xf numFmtId="0" fontId="0" fillId="16" borderId="26" xfId="0" applyFill="1" applyBorder="1" applyAlignment="1">
      <alignment vertical="center" wrapText="1"/>
    </xf>
    <xf numFmtId="0" fontId="23" fillId="0" borderId="10" xfId="0" applyFont="1" applyBorder="1"/>
    <xf numFmtId="3" fontId="23" fillId="0" borderId="23" xfId="0" applyNumberFormat="1" applyFont="1" applyBorder="1"/>
    <xf numFmtId="3" fontId="0" fillId="0" borderId="26" xfId="0" applyNumberForma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23" fillId="0" borderId="10" xfId="0" applyNumberFormat="1" applyFont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3" fontId="0" fillId="16" borderId="25" xfId="0" applyNumberFormat="1" applyFill="1" applyBorder="1" applyAlignment="1">
      <alignment vertical="center" wrapText="1"/>
    </xf>
    <xf numFmtId="3" fontId="23" fillId="0" borderId="25" xfId="0" applyNumberFormat="1" applyFont="1" applyBorder="1" applyAlignment="1">
      <alignment vertical="center" wrapText="1"/>
    </xf>
    <xf numFmtId="3" fontId="0" fillId="16" borderId="26" xfId="0" applyNumberFormat="1" applyFill="1" applyBorder="1" applyAlignment="1">
      <alignment vertical="center" wrapText="1"/>
    </xf>
    <xf numFmtId="3" fontId="23" fillId="0" borderId="26" xfId="0" applyNumberFormat="1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3" fontId="0" fillId="16" borderId="10" xfId="0" applyNumberFormat="1" applyFill="1" applyBorder="1" applyAlignment="1">
      <alignment vertical="center" wrapText="1"/>
    </xf>
    <xf numFmtId="3" fontId="0" fillId="0" borderId="28" xfId="0" applyNumberFormat="1" applyBorder="1" applyAlignment="1">
      <alignment horizontal="center"/>
    </xf>
    <xf numFmtId="3" fontId="34" fillId="0" borderId="4" xfId="0" applyNumberFormat="1" applyFont="1" applyBorder="1" applyAlignment="1">
      <alignment horizontal="center" vertical="center" wrapText="1"/>
    </xf>
    <xf numFmtId="14" fontId="18" fillId="0" borderId="0" xfId="0" applyNumberFormat="1" applyFont="1"/>
    <xf numFmtId="0" fontId="0" fillId="0" borderId="0" xfId="0" applyAlignment="1">
      <alignment vertical="center" wrapText="1"/>
    </xf>
    <xf numFmtId="0" fontId="0" fillId="0" borderId="25" xfId="0" applyBorder="1" applyAlignment="1">
      <alignment horizontal="center" vertical="center" textRotation="90" wrapText="1"/>
    </xf>
    <xf numFmtId="0" fontId="12" fillId="0" borderId="28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3" fontId="0" fillId="0" borderId="28" xfId="0" applyNumberFormat="1" applyBorder="1"/>
    <xf numFmtId="3" fontId="12" fillId="0" borderId="28" xfId="0" applyNumberFormat="1" applyFont="1" applyBorder="1" applyAlignment="1">
      <alignment vertical="center" wrapText="1"/>
    </xf>
    <xf numFmtId="3" fontId="16" fillId="0" borderId="28" xfId="0" applyNumberFormat="1" applyFont="1" applyBorder="1" applyAlignment="1">
      <alignment vertical="center" wrapText="1"/>
    </xf>
    <xf numFmtId="3" fontId="23" fillId="0" borderId="28" xfId="0" applyNumberFormat="1" applyFont="1" applyBorder="1"/>
    <xf numFmtId="3" fontId="13" fillId="0" borderId="28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" fillId="0" borderId="28" xfId="31" applyFont="1" applyBorder="1" applyAlignment="1">
      <alignment horizontal="center" wrapText="1"/>
    </xf>
    <xf numFmtId="14" fontId="23" fillId="0" borderId="0" xfId="31" applyNumberFormat="1" applyFont="1"/>
    <xf numFmtId="14" fontId="25" fillId="0" borderId="28" xfId="0" applyNumberFormat="1" applyFont="1" applyBorder="1"/>
    <xf numFmtId="167" fontId="13" fillId="0" borderId="28" xfId="0" applyNumberFormat="1" applyFont="1" applyBorder="1" applyAlignment="1">
      <alignment horizontal="center"/>
    </xf>
    <xf numFmtId="14" fontId="25" fillId="0" borderId="28" xfId="0" applyNumberFormat="1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4" fontId="0" fillId="0" borderId="28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165" fontId="13" fillId="0" borderId="2" xfId="0" applyNumberFormat="1" applyFont="1" applyBorder="1"/>
    <xf numFmtId="0" fontId="12" fillId="0" borderId="29" xfId="10" applyFont="1" applyBorder="1" applyAlignment="1">
      <alignment vertical="center"/>
    </xf>
    <xf numFmtId="0" fontId="12" fillId="0" borderId="30" xfId="10" applyFont="1" applyBorder="1" applyAlignment="1">
      <alignment vertical="center"/>
    </xf>
    <xf numFmtId="0" fontId="12" fillId="0" borderId="31" xfId="10" applyFont="1" applyBorder="1" applyAlignment="1">
      <alignment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8" xfId="10" applyFont="1" applyBorder="1" applyAlignment="1">
      <alignment vertical="center"/>
    </xf>
    <xf numFmtId="165" fontId="12" fillId="0" borderId="28" xfId="10" applyNumberFormat="1" applyFont="1" applyBorder="1" applyAlignment="1">
      <alignment vertical="center"/>
    </xf>
    <xf numFmtId="0" fontId="12" fillId="0" borderId="28" xfId="10" applyFont="1" applyBorder="1" applyAlignment="1">
      <alignment horizontal="left" vertical="center" indent="3"/>
    </xf>
    <xf numFmtId="0" fontId="12" fillId="0" borderId="28" xfId="10" applyFont="1" applyBorder="1" applyAlignment="1">
      <alignment horizontal="left" vertical="center" indent="2"/>
    </xf>
    <xf numFmtId="165" fontId="12" fillId="17" borderId="28" xfId="10" applyNumberFormat="1" applyFont="1" applyFill="1" applyBorder="1" applyAlignment="1">
      <alignment vertical="center"/>
    </xf>
    <xf numFmtId="0" fontId="12" fillId="0" borderId="28" xfId="10" applyFont="1" applyBorder="1" applyAlignment="1">
      <alignment horizontal="left" vertical="center" indent="4"/>
    </xf>
    <xf numFmtId="14" fontId="25" fillId="0" borderId="0" xfId="31" applyNumberFormat="1" applyFont="1" applyAlignment="1">
      <alignment horizontal="center" vertical="center"/>
    </xf>
    <xf numFmtId="14" fontId="25" fillId="0" borderId="0" xfId="29" applyNumberFormat="1" applyFont="1" applyAlignment="1">
      <alignment wrapText="1"/>
    </xf>
    <xf numFmtId="14" fontId="25" fillId="0" borderId="0" xfId="0" applyNumberFormat="1" applyFont="1"/>
    <xf numFmtId="14" fontId="5" fillId="0" borderId="0" xfId="0" applyNumberFormat="1" applyFont="1"/>
    <xf numFmtId="165" fontId="27" fillId="0" borderId="28" xfId="30" applyNumberFormat="1" applyFont="1" applyFill="1" applyBorder="1"/>
    <xf numFmtId="165" fontId="31" fillId="0" borderId="28" xfId="30" applyNumberFormat="1" applyFont="1" applyFill="1" applyBorder="1"/>
    <xf numFmtId="165" fontId="28" fillId="13" borderId="28" xfId="29" applyNumberFormat="1" applyFont="1" applyFill="1" applyBorder="1"/>
    <xf numFmtId="165" fontId="32" fillId="14" borderId="28" xfId="29" applyNumberFormat="1" applyFont="1" applyFill="1" applyBorder="1"/>
    <xf numFmtId="0" fontId="26" fillId="0" borderId="28" xfId="29" applyFont="1" applyBorder="1" applyAlignment="1">
      <alignment horizontal="center"/>
    </xf>
    <xf numFmtId="0" fontId="26" fillId="0" borderId="28" xfId="29" applyFont="1" applyBorder="1"/>
    <xf numFmtId="171" fontId="26" fillId="0" borderId="28" xfId="28" applyNumberFormat="1" applyFont="1" applyBorder="1"/>
    <xf numFmtId="0" fontId="22" fillId="0" borderId="28" xfId="25" applyFont="1" applyBorder="1" applyAlignment="1">
      <alignment horizontal="center" vertical="center" wrapText="1"/>
    </xf>
    <xf numFmtId="14" fontId="35" fillId="0" borderId="28" xfId="25" applyNumberFormat="1" applyFont="1" applyBorder="1" applyAlignment="1">
      <alignment horizontal="center" vertical="center" wrapText="1"/>
    </xf>
    <xf numFmtId="0" fontId="35" fillId="0" borderId="28" xfId="25" applyFont="1" applyBorder="1" applyAlignment="1">
      <alignment horizontal="center" vertical="center" wrapText="1"/>
    </xf>
    <xf numFmtId="165" fontId="35" fillId="0" borderId="28" xfId="25" applyNumberFormat="1" applyFont="1" applyBorder="1" applyAlignment="1">
      <alignment horizontal="center" vertical="center" wrapText="1"/>
    </xf>
    <xf numFmtId="0" fontId="37" fillId="0" borderId="28" xfId="25" applyFont="1" applyBorder="1" applyAlignment="1">
      <alignment horizontal="center" vertical="center" wrapText="1"/>
    </xf>
    <xf numFmtId="0" fontId="36" fillId="0" borderId="28" xfId="25" applyFont="1" applyBorder="1" applyAlignment="1">
      <alignment horizontal="center" vertical="center" wrapText="1"/>
    </xf>
    <xf numFmtId="167" fontId="35" fillId="0" borderId="28" xfId="25" applyNumberFormat="1" applyFont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3" fontId="12" fillId="0" borderId="28" xfId="7" applyNumberFormat="1" applyFont="1" applyFill="1" applyBorder="1" applyAlignment="1">
      <alignment vertical="center" wrapText="1"/>
    </xf>
    <xf numFmtId="3" fontId="12" fillId="0" borderId="28" xfId="0" applyNumberFormat="1" applyFont="1" applyFill="1" applyBorder="1" applyAlignment="1">
      <alignment vertical="center" wrapText="1"/>
    </xf>
    <xf numFmtId="0" fontId="3" fillId="0" borderId="0" xfId="31" applyBorder="1"/>
    <xf numFmtId="3" fontId="3" fillId="0" borderId="0" xfId="31" applyNumberFormat="1" applyBorder="1"/>
    <xf numFmtId="0" fontId="1" fillId="0" borderId="27" xfId="31" applyFont="1" applyBorder="1"/>
    <xf numFmtId="0" fontId="3" fillId="0" borderId="24" xfId="31" applyBorder="1"/>
    <xf numFmtId="0" fontId="0" fillId="0" borderId="28" xfId="0" applyBorder="1" applyAlignment="1">
      <alignment horizontal="center" vertical="center" wrapText="1"/>
    </xf>
    <xf numFmtId="0" fontId="38" fillId="0" borderId="0" xfId="0" applyFont="1"/>
    <xf numFmtId="167" fontId="38" fillId="0" borderId="0" xfId="0" applyNumberFormat="1" applyFont="1"/>
    <xf numFmtId="0" fontId="0" fillId="0" borderId="25" xfId="0" applyBorder="1" applyAlignment="1">
      <alignment horizontal="center" vertical="center" wrapText="1"/>
    </xf>
    <xf numFmtId="3" fontId="0" fillId="0" borderId="0" xfId="0" applyNumberFormat="1"/>
    <xf numFmtId="3" fontId="39" fillId="0" borderId="0" xfId="0" applyNumberFormat="1" applyFont="1"/>
    <xf numFmtId="3" fontId="0" fillId="0" borderId="27" xfId="0" applyNumberFormat="1" applyFill="1" applyBorder="1"/>
    <xf numFmtId="3" fontId="0" fillId="0" borderId="0" xfId="0" applyNumberFormat="1" applyFill="1" applyBorder="1"/>
    <xf numFmtId="3" fontId="23" fillId="3" borderId="12" xfId="7" applyNumberFormat="1" applyFont="1"/>
    <xf numFmtId="0" fontId="39" fillId="0" borderId="0" xfId="0" applyFont="1"/>
    <xf numFmtId="0" fontId="18" fillId="0" borderId="0" xfId="0" applyFont="1"/>
    <xf numFmtId="0" fontId="26" fillId="0" borderId="22" xfId="31" applyFont="1" applyBorder="1" applyAlignment="1">
      <alignment horizontal="center" vertical="center" wrapText="1"/>
    </xf>
    <xf numFmtId="0" fontId="26" fillId="0" borderId="24" xfId="31" applyFont="1" applyBorder="1" applyAlignment="1">
      <alignment horizontal="center" vertical="center" wrapText="1"/>
    </xf>
    <xf numFmtId="0" fontId="26" fillId="0" borderId="25" xfId="31" applyFont="1" applyBorder="1" applyAlignment="1">
      <alignment horizontal="center" vertical="center" wrapText="1"/>
    </xf>
    <xf numFmtId="0" fontId="26" fillId="0" borderId="10" xfId="31" applyFont="1" applyBorder="1" applyAlignment="1">
      <alignment horizontal="center" vertical="center" wrapText="1"/>
    </xf>
    <xf numFmtId="0" fontId="26" fillId="0" borderId="28" xfId="31" applyFont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wrapText="1"/>
    </xf>
    <xf numFmtId="0" fontId="13" fillId="10" borderId="7" xfId="0" applyFont="1" applyFill="1" applyBorder="1" applyAlignment="1">
      <alignment horizontal="left" wrapText="1"/>
    </xf>
    <xf numFmtId="0" fontId="13" fillId="10" borderId="8" xfId="0" applyFont="1" applyFill="1" applyBorder="1" applyAlignment="1">
      <alignment horizontal="left" wrapText="1"/>
    </xf>
    <xf numFmtId="0" fontId="13" fillId="10" borderId="6" xfId="0" applyFont="1" applyFill="1" applyBorder="1" applyAlignment="1">
      <alignment horizontal="left"/>
    </xf>
    <xf numFmtId="0" fontId="13" fillId="10" borderId="7" xfId="0" applyFont="1" applyFill="1" applyBorder="1" applyAlignment="1">
      <alignment horizontal="left"/>
    </xf>
    <xf numFmtId="0" fontId="13" fillId="10" borderId="8" xfId="0" applyFont="1" applyFill="1" applyBorder="1" applyAlignment="1">
      <alignment horizontal="left"/>
    </xf>
    <xf numFmtId="0" fontId="12" fillId="0" borderId="6" xfId="10" applyFont="1" applyBorder="1" applyAlignment="1">
      <alignment horizontal="left" vertical="center"/>
    </xf>
    <xf numFmtId="0" fontId="12" fillId="0" borderId="8" xfId="10" applyFont="1" applyBorder="1" applyAlignment="1">
      <alignment horizontal="left" vertical="center"/>
    </xf>
    <xf numFmtId="0" fontId="13" fillId="0" borderId="2" xfId="0" applyFont="1" applyBorder="1" applyAlignment="1"/>
    <xf numFmtId="0" fontId="13" fillId="0" borderId="2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25" fillId="0" borderId="0" xfId="0" applyFont="1" applyAlignment="1">
      <alignment horizontal="left" wrapText="1"/>
    </xf>
    <xf numFmtId="3" fontId="0" fillId="0" borderId="25" xfId="0" applyNumberForma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3" fillId="0" borderId="30" xfId="0" applyFont="1" applyBorder="1" applyAlignment="1">
      <alignment horizontal="left"/>
    </xf>
    <xf numFmtId="0" fontId="12" fillId="0" borderId="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9" xfId="10" applyFont="1" applyBorder="1" applyAlignment="1">
      <alignment horizontal="center" vertical="center" wrapText="1"/>
    </xf>
    <xf numFmtId="0" fontId="12" fillId="0" borderId="10" xfId="10" applyFont="1" applyBorder="1" applyAlignment="1">
      <alignment horizontal="center" vertical="center" wrapText="1"/>
    </xf>
    <xf numFmtId="0" fontId="13" fillId="0" borderId="2" xfId="10" applyFont="1" applyBorder="1" applyAlignment="1">
      <alignment horizontal="center" vertical="center" wrapText="1"/>
    </xf>
    <xf numFmtId="0" fontId="13" fillId="0" borderId="9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4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2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2" fillId="0" borderId="13" xfId="10" applyFont="1" applyBorder="1" applyAlignment="1">
      <alignment horizontal="center" vertical="center" wrapText="1"/>
    </xf>
    <xf numFmtId="0" fontId="13" fillId="0" borderId="15" xfId="10" applyFont="1" applyBorder="1" applyAlignment="1">
      <alignment horizontal="center" vertical="center" wrapText="1"/>
    </xf>
    <xf numFmtId="0" fontId="13" fillId="0" borderId="16" xfId="10" applyFont="1" applyBorder="1" applyAlignment="1">
      <alignment horizontal="center" vertical="center" wrapText="1"/>
    </xf>
    <xf numFmtId="0" fontId="13" fillId="0" borderId="17" xfId="10" applyFont="1" applyBorder="1" applyAlignment="1">
      <alignment horizontal="center" vertical="center" wrapText="1"/>
    </xf>
    <xf numFmtId="0" fontId="13" fillId="0" borderId="13" xfId="10" applyFont="1" applyBorder="1" applyAlignment="1">
      <alignment horizontal="center" vertical="center" wrapText="1"/>
    </xf>
    <xf numFmtId="0" fontId="14" fillId="0" borderId="13" xfId="10" applyFont="1" applyBorder="1" applyAlignment="1">
      <alignment horizontal="center" vertical="center" wrapText="1"/>
    </xf>
    <xf numFmtId="0" fontId="12" fillId="0" borderId="13" xfId="10" applyFont="1" applyBorder="1" applyAlignment="1">
      <alignment vertical="center" wrapText="1"/>
    </xf>
    <xf numFmtId="0" fontId="13" fillId="0" borderId="0" xfId="10" applyFont="1" applyAlignment="1">
      <alignment horizontal="center" vertical="center" wrapText="1"/>
    </xf>
    <xf numFmtId="0" fontId="13" fillId="0" borderId="4" xfId="10" applyFont="1" applyBorder="1" applyAlignment="1">
      <alignment horizontal="center" vertical="center" wrapText="1"/>
    </xf>
    <xf numFmtId="0" fontId="13" fillId="0" borderId="3" xfId="10" applyFont="1" applyBorder="1" applyAlignment="1">
      <alignment horizontal="center" vertical="center" wrapText="1"/>
    </xf>
    <xf numFmtId="0" fontId="13" fillId="0" borderId="5" xfId="10" applyFont="1" applyBorder="1" applyAlignment="1">
      <alignment horizontal="center" vertical="center" wrapText="1"/>
    </xf>
    <xf numFmtId="14" fontId="18" fillId="0" borderId="0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2" fillId="0" borderId="5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26" fillId="0" borderId="29" xfId="0" applyFont="1" applyBorder="1" applyAlignment="1">
      <alignment horizontal="left" wrapText="1"/>
    </xf>
    <xf numFmtId="0" fontId="26" fillId="0" borderId="30" xfId="0" applyFont="1" applyBorder="1" applyAlignment="1">
      <alignment horizontal="left" wrapText="1"/>
    </xf>
    <xf numFmtId="0" fontId="26" fillId="0" borderId="31" xfId="0" applyFont="1" applyBorder="1" applyAlignment="1">
      <alignment horizontal="left" wrapText="1"/>
    </xf>
    <xf numFmtId="0" fontId="26" fillId="0" borderId="29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14" fillId="0" borderId="5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/>
    </xf>
    <xf numFmtId="0" fontId="12" fillId="0" borderId="2" xfId="10" applyFont="1" applyBorder="1" applyAlignment="1">
      <alignment horizontal="center"/>
    </xf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14" fontId="13" fillId="0" borderId="0" xfId="10" applyNumberFormat="1" applyFont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65" fontId="26" fillId="0" borderId="28" xfId="0" applyNumberFormat="1" applyFont="1" applyFill="1" applyBorder="1" applyAlignment="1">
      <alignment horizontal="center" vertical="center" wrapText="1"/>
    </xf>
    <xf numFmtId="165" fontId="26" fillId="0" borderId="28" xfId="30" applyNumberFormat="1" applyFont="1" applyFill="1" applyBorder="1" applyAlignment="1">
      <alignment horizontal="center" vertical="center" wrapText="1"/>
    </xf>
  </cellXfs>
  <cellStyles count="32">
    <cellStyle name="Hyperkobling" xfId="24" builtinId="8"/>
    <cellStyle name="Komma" xfId="28" builtinId="3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2 2" xfId="30"/>
    <cellStyle name="Merknad 3" xfId="27"/>
    <cellStyle name="Normal" xfId="0" builtinId="0"/>
    <cellStyle name="Normal 10" xfId="9"/>
    <cellStyle name="Normal 11" xfId="25"/>
    <cellStyle name="Normal 2" xfId="10"/>
    <cellStyle name="Normal 2 2" xfId="31"/>
    <cellStyle name="Normal 3" xfId="11"/>
    <cellStyle name="Normal 3 2" xfId="12"/>
    <cellStyle name="Normal 3 3" xfId="13"/>
    <cellStyle name="Normal 3 4" xfId="14"/>
    <cellStyle name="Normal 3 5" xfId="29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1">
    <dxf>
      <font>
        <color rgb="FFC00000"/>
      </font>
    </dxf>
  </dxfs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28575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72"/>
  <sheetViews>
    <sheetView tabSelected="1" workbookViewId="0"/>
  </sheetViews>
  <sheetFormatPr baseColWidth="10" defaultRowHeight="12" x14ac:dyDescent="0.2"/>
  <cols>
    <col min="2" max="2" width="10.33203125" customWidth="1"/>
    <col min="3" max="3" width="75.83203125" customWidth="1"/>
    <col min="4" max="4" width="20" customWidth="1"/>
    <col min="5" max="5" width="12" style="134"/>
  </cols>
  <sheetData>
    <row r="1" spans="1:13" ht="18" x14ac:dyDescent="0.35">
      <c r="B1" s="132" t="s">
        <v>336</v>
      </c>
      <c r="C1" s="133"/>
      <c r="D1" s="133"/>
    </row>
    <row r="2" spans="1:13" ht="12.75" x14ac:dyDescent="0.2">
      <c r="B2" s="435" t="s">
        <v>354</v>
      </c>
      <c r="C2" s="435"/>
      <c r="D2" s="436">
        <v>43921</v>
      </c>
    </row>
    <row r="3" spans="1:13" x14ac:dyDescent="0.2">
      <c r="B3" s="153"/>
      <c r="C3" s="153"/>
      <c r="D3" s="153"/>
    </row>
    <row r="4" spans="1:13" ht="35.25" customHeight="1" x14ac:dyDescent="0.2">
      <c r="B4" s="434" t="s">
        <v>338</v>
      </c>
      <c r="C4" s="183" t="s">
        <v>337</v>
      </c>
      <c r="D4" s="434" t="s">
        <v>634</v>
      </c>
    </row>
    <row r="5" spans="1:13" s="148" customFormat="1" ht="12" customHeight="1" x14ac:dyDescent="0.2">
      <c r="A5" s="145"/>
      <c r="B5" s="155" t="s">
        <v>684</v>
      </c>
      <c r="C5" s="154" t="s">
        <v>707</v>
      </c>
      <c r="D5" s="155" t="s">
        <v>358</v>
      </c>
      <c r="E5" s="387"/>
    </row>
    <row r="6" spans="1:13" s="148" customFormat="1" ht="12" customHeight="1" x14ac:dyDescent="0.2">
      <c r="A6" s="197"/>
      <c r="B6" s="195" t="s">
        <v>938</v>
      </c>
      <c r="C6" s="196" t="s">
        <v>767</v>
      </c>
      <c r="D6" s="195" t="s">
        <v>340</v>
      </c>
      <c r="E6" s="387"/>
    </row>
    <row r="7" spans="1:13" s="148" customFormat="1" ht="12" customHeight="1" x14ac:dyDescent="0.2">
      <c r="A7" s="197"/>
      <c r="B7" s="195" t="s">
        <v>917</v>
      </c>
      <c r="C7" s="196" t="s">
        <v>659</v>
      </c>
      <c r="D7" s="195" t="s">
        <v>358</v>
      </c>
      <c r="E7" s="387"/>
    </row>
    <row r="8" spans="1:13" s="148" customFormat="1" ht="12" customHeight="1" x14ac:dyDescent="0.2">
      <c r="A8" s="197"/>
      <c r="B8" s="195" t="s">
        <v>937</v>
      </c>
      <c r="C8" s="196" t="s">
        <v>724</v>
      </c>
      <c r="D8" s="195" t="s">
        <v>340</v>
      </c>
      <c r="E8" s="387"/>
    </row>
    <row r="9" spans="1:13" s="148" customFormat="1" ht="12" customHeight="1" x14ac:dyDescent="0.2">
      <c r="A9" s="197"/>
      <c r="B9" s="195" t="s">
        <v>936</v>
      </c>
      <c r="C9" s="196" t="s">
        <v>393</v>
      </c>
      <c r="D9" s="195" t="s">
        <v>358</v>
      </c>
      <c r="E9" s="387"/>
    </row>
    <row r="10" spans="1:13" s="138" customFormat="1" x14ac:dyDescent="0.2">
      <c r="A10" s="197"/>
      <c r="B10" s="195" t="s">
        <v>933</v>
      </c>
      <c r="C10" s="196" t="s">
        <v>308</v>
      </c>
      <c r="D10" s="195" t="s">
        <v>339</v>
      </c>
      <c r="E10" s="387"/>
    </row>
    <row r="11" spans="1:13" s="138" customFormat="1" x14ac:dyDescent="0.2">
      <c r="A11" s="197"/>
      <c r="B11" s="195" t="s">
        <v>935</v>
      </c>
      <c r="C11" s="196" t="s">
        <v>346</v>
      </c>
      <c r="D11" s="195" t="s">
        <v>339</v>
      </c>
      <c r="E11" s="387"/>
    </row>
    <row r="12" spans="1:13" s="138" customFormat="1" x14ac:dyDescent="0.2">
      <c r="A12" s="197"/>
      <c r="B12" s="195" t="s">
        <v>932</v>
      </c>
      <c r="C12" s="196" t="s">
        <v>347</v>
      </c>
      <c r="D12" s="195" t="s">
        <v>339</v>
      </c>
      <c r="E12" s="387"/>
    </row>
    <row r="13" spans="1:13" s="138" customFormat="1" ht="24" x14ac:dyDescent="0.2">
      <c r="A13" s="197"/>
      <c r="B13" s="195" t="s">
        <v>311</v>
      </c>
      <c r="C13" s="196" t="s">
        <v>240</v>
      </c>
      <c r="D13" s="195" t="s">
        <v>339</v>
      </c>
      <c r="E13" s="387"/>
      <c r="M13" s="225"/>
    </row>
    <row r="14" spans="1:13" s="148" customFormat="1" x14ac:dyDescent="0.2">
      <c r="A14" s="197"/>
      <c r="B14" s="195" t="s">
        <v>312</v>
      </c>
      <c r="C14" s="196" t="s">
        <v>640</v>
      </c>
      <c r="D14" s="195" t="s">
        <v>339</v>
      </c>
      <c r="E14" s="387"/>
    </row>
    <row r="15" spans="1:13" s="148" customFormat="1" x14ac:dyDescent="0.2">
      <c r="A15" s="197"/>
      <c r="B15" s="195" t="s">
        <v>920</v>
      </c>
      <c r="C15" s="196" t="s">
        <v>769</v>
      </c>
      <c r="D15" s="195" t="s">
        <v>358</v>
      </c>
      <c r="E15" s="387"/>
    </row>
    <row r="16" spans="1:13" s="148" customFormat="1" x14ac:dyDescent="0.2">
      <c r="A16" s="197"/>
      <c r="B16" s="195" t="s">
        <v>921</v>
      </c>
      <c r="C16" s="196" t="s">
        <v>771</v>
      </c>
      <c r="D16" s="307" t="s">
        <v>358</v>
      </c>
      <c r="E16" s="387"/>
    </row>
    <row r="17" spans="1:5" s="148" customFormat="1" x14ac:dyDescent="0.2">
      <c r="A17" s="197"/>
      <c r="B17" s="195" t="s">
        <v>919</v>
      </c>
      <c r="C17" s="196" t="s">
        <v>818</v>
      </c>
      <c r="D17" s="307" t="s">
        <v>358</v>
      </c>
      <c r="E17" s="387"/>
    </row>
    <row r="18" spans="1:5" s="148" customFormat="1" x14ac:dyDescent="0.2">
      <c r="A18" s="197"/>
      <c r="B18" s="195" t="s">
        <v>918</v>
      </c>
      <c r="C18" s="196" t="s">
        <v>817</v>
      </c>
      <c r="D18" s="307" t="s">
        <v>340</v>
      </c>
      <c r="E18" s="387"/>
    </row>
    <row r="19" spans="1:5" s="138" customFormat="1" x14ac:dyDescent="0.2">
      <c r="A19" s="197"/>
      <c r="B19" s="195" t="s">
        <v>865</v>
      </c>
      <c r="C19" s="196" t="s">
        <v>351</v>
      </c>
      <c r="D19" s="195" t="s">
        <v>340</v>
      </c>
      <c r="E19" s="387"/>
    </row>
    <row r="20" spans="1:5" s="138" customFormat="1" x14ac:dyDescent="0.2">
      <c r="A20" s="197"/>
      <c r="B20" s="195" t="s">
        <v>866</v>
      </c>
      <c r="C20" s="196" t="s">
        <v>350</v>
      </c>
      <c r="D20" s="195" t="s">
        <v>340</v>
      </c>
      <c r="E20" s="387"/>
    </row>
    <row r="21" spans="1:5" s="138" customFormat="1" x14ac:dyDescent="0.2">
      <c r="A21" s="197"/>
      <c r="B21" s="195" t="s">
        <v>867</v>
      </c>
      <c r="C21" s="196" t="s">
        <v>349</v>
      </c>
      <c r="D21" s="195" t="s">
        <v>340</v>
      </c>
      <c r="E21" s="387"/>
    </row>
    <row r="22" spans="1:5" s="138" customFormat="1" x14ac:dyDescent="0.2">
      <c r="A22" s="197"/>
      <c r="B22" s="195" t="s">
        <v>868</v>
      </c>
      <c r="C22" s="196" t="s">
        <v>180</v>
      </c>
      <c r="D22" s="195" t="s">
        <v>340</v>
      </c>
      <c r="E22" s="387"/>
    </row>
    <row r="23" spans="1:5" s="138" customFormat="1" x14ac:dyDescent="0.2">
      <c r="A23" s="197"/>
      <c r="B23" s="195" t="s">
        <v>869</v>
      </c>
      <c r="C23" s="196" t="s">
        <v>353</v>
      </c>
      <c r="D23" s="195" t="s">
        <v>340</v>
      </c>
      <c r="E23" s="387"/>
    </row>
    <row r="24" spans="1:5" s="138" customFormat="1" x14ac:dyDescent="0.2">
      <c r="A24" s="197"/>
      <c r="B24" s="195" t="s">
        <v>870</v>
      </c>
      <c r="C24" s="196" t="s">
        <v>352</v>
      </c>
      <c r="D24" s="195" t="s">
        <v>340</v>
      </c>
      <c r="E24" s="387"/>
    </row>
    <row r="25" spans="1:5" s="138" customFormat="1" x14ac:dyDescent="0.2">
      <c r="A25" s="197"/>
      <c r="B25" s="195" t="s">
        <v>856</v>
      </c>
      <c r="C25" s="196" t="s">
        <v>353</v>
      </c>
      <c r="D25" s="195" t="s">
        <v>340</v>
      </c>
      <c r="E25" s="387"/>
    </row>
    <row r="26" spans="1:5" s="148" customFormat="1" ht="12" customHeight="1" x14ac:dyDescent="0.2">
      <c r="A26" s="197"/>
      <c r="B26" s="195" t="s">
        <v>774</v>
      </c>
      <c r="C26" s="196" t="s">
        <v>775</v>
      </c>
      <c r="D26" s="195" t="s">
        <v>339</v>
      </c>
      <c r="E26" s="387"/>
    </row>
    <row r="27" spans="1:5" s="148" customFormat="1" ht="12" customHeight="1" x14ac:dyDescent="0.2">
      <c r="A27" s="197"/>
      <c r="B27" s="195" t="s">
        <v>851</v>
      </c>
      <c r="C27" s="196" t="s">
        <v>848</v>
      </c>
      <c r="D27" s="195" t="s">
        <v>339</v>
      </c>
      <c r="E27" s="387"/>
    </row>
    <row r="28" spans="1:5" s="148" customFormat="1" ht="12" customHeight="1" x14ac:dyDescent="0.2">
      <c r="A28" s="197"/>
      <c r="B28" s="195" t="s">
        <v>930</v>
      </c>
      <c r="C28" s="196" t="s">
        <v>929</v>
      </c>
      <c r="D28" s="195" t="s">
        <v>339</v>
      </c>
      <c r="E28" s="387"/>
    </row>
    <row r="29" spans="1:5" s="138" customFormat="1" x14ac:dyDescent="0.2">
      <c r="A29" s="197"/>
      <c r="B29" s="195" t="s">
        <v>847</v>
      </c>
      <c r="C29" s="196" t="s">
        <v>356</v>
      </c>
      <c r="D29" s="195" t="s">
        <v>358</v>
      </c>
      <c r="E29" s="387"/>
    </row>
    <row r="30" spans="1:5" s="138" customFormat="1" ht="12" customHeight="1" x14ac:dyDescent="0.2">
      <c r="A30" s="145"/>
      <c r="B30" s="195" t="s">
        <v>721</v>
      </c>
      <c r="C30" s="196" t="s">
        <v>355</v>
      </c>
      <c r="D30" s="146" t="s">
        <v>339</v>
      </c>
      <c r="E30" s="387"/>
    </row>
    <row r="31" spans="1:5" s="138" customFormat="1" x14ac:dyDescent="0.2">
      <c r="A31" s="145"/>
      <c r="B31" s="195" t="s">
        <v>814</v>
      </c>
      <c r="C31" s="196" t="s">
        <v>357</v>
      </c>
      <c r="D31" s="146" t="s">
        <v>339</v>
      </c>
      <c r="E31" s="387"/>
    </row>
    <row r="32" spans="1:5" s="138" customFormat="1" x14ac:dyDescent="0.2">
      <c r="A32" s="145"/>
      <c r="B32" s="195" t="s">
        <v>857</v>
      </c>
      <c r="C32" s="196" t="s">
        <v>360</v>
      </c>
      <c r="D32" s="195" t="s">
        <v>340</v>
      </c>
      <c r="E32" s="387"/>
    </row>
    <row r="33" spans="1:5" s="138" customFormat="1" x14ac:dyDescent="0.2">
      <c r="A33" s="145"/>
      <c r="B33" s="195" t="s">
        <v>858</v>
      </c>
      <c r="C33" s="196" t="s">
        <v>361</v>
      </c>
      <c r="D33" s="195" t="s">
        <v>340</v>
      </c>
      <c r="E33" s="387"/>
    </row>
    <row r="34" spans="1:5" s="138" customFormat="1" x14ac:dyDescent="0.2">
      <c r="A34" s="145"/>
      <c r="B34" s="195" t="s">
        <v>778</v>
      </c>
      <c r="C34" s="196" t="s">
        <v>367</v>
      </c>
      <c r="D34" s="195" t="s">
        <v>340</v>
      </c>
      <c r="E34" s="387"/>
    </row>
    <row r="35" spans="1:5" s="148" customFormat="1" x14ac:dyDescent="0.2">
      <c r="A35" s="145"/>
      <c r="B35" s="195" t="s">
        <v>782</v>
      </c>
      <c r="C35" s="196" t="s">
        <v>781</v>
      </c>
      <c r="D35" s="195" t="s">
        <v>340</v>
      </c>
      <c r="E35" s="387"/>
    </row>
    <row r="36" spans="1:5" s="138" customFormat="1" x14ac:dyDescent="0.2">
      <c r="A36" s="145"/>
      <c r="B36" s="195" t="s">
        <v>860</v>
      </c>
      <c r="C36" s="196" t="s">
        <v>363</v>
      </c>
      <c r="D36" s="195" t="s">
        <v>340</v>
      </c>
      <c r="E36" s="387"/>
    </row>
    <row r="37" spans="1:5" s="138" customFormat="1" x14ac:dyDescent="0.2">
      <c r="A37" s="145"/>
      <c r="B37" s="195" t="s">
        <v>859</v>
      </c>
      <c r="C37" s="196" t="s">
        <v>364</v>
      </c>
      <c r="D37" s="195" t="s">
        <v>340</v>
      </c>
      <c r="E37" s="387"/>
    </row>
    <row r="38" spans="1:5" s="138" customFormat="1" x14ac:dyDescent="0.2">
      <c r="A38" s="145"/>
      <c r="B38" s="195" t="s">
        <v>783</v>
      </c>
      <c r="C38" s="196" t="s">
        <v>366</v>
      </c>
      <c r="D38" s="195" t="s">
        <v>340</v>
      </c>
      <c r="E38" s="387"/>
    </row>
    <row r="39" spans="1:5" s="138" customFormat="1" x14ac:dyDescent="0.2">
      <c r="A39" s="145"/>
      <c r="B39" s="195" t="s">
        <v>862</v>
      </c>
      <c r="C39" s="196" t="s">
        <v>368</v>
      </c>
      <c r="D39" s="195" t="s">
        <v>340</v>
      </c>
      <c r="E39" s="387"/>
    </row>
    <row r="40" spans="1:5" s="138" customFormat="1" x14ac:dyDescent="0.2">
      <c r="A40" s="145"/>
      <c r="B40" s="195" t="s">
        <v>861</v>
      </c>
      <c r="C40" s="196" t="s">
        <v>368</v>
      </c>
      <c r="D40" s="195" t="s">
        <v>340</v>
      </c>
      <c r="E40" s="387"/>
    </row>
    <row r="41" spans="1:5" s="138" customFormat="1" x14ac:dyDescent="0.2">
      <c r="A41" s="145"/>
      <c r="B41" s="195" t="s">
        <v>863</v>
      </c>
      <c r="C41" s="196" t="s">
        <v>369</v>
      </c>
      <c r="D41" s="195" t="s">
        <v>340</v>
      </c>
      <c r="E41" s="387"/>
    </row>
    <row r="42" spans="1:5" s="138" customFormat="1" x14ac:dyDescent="0.2">
      <c r="A42" s="145"/>
      <c r="B42" s="195" t="s">
        <v>864</v>
      </c>
      <c r="C42" s="196" t="s">
        <v>370</v>
      </c>
      <c r="D42" s="195" t="s">
        <v>340</v>
      </c>
      <c r="E42" s="387"/>
    </row>
    <row r="43" spans="1:5" s="138" customFormat="1" x14ac:dyDescent="0.2">
      <c r="A43" s="145"/>
      <c r="B43" s="195" t="s">
        <v>330</v>
      </c>
      <c r="C43" s="196" t="s">
        <v>636</v>
      </c>
      <c r="D43" s="195" t="s">
        <v>340</v>
      </c>
      <c r="E43" s="387"/>
    </row>
    <row r="44" spans="1:5" s="138" customFormat="1" x14ac:dyDescent="0.2">
      <c r="A44" s="145"/>
      <c r="B44" s="195" t="s">
        <v>333</v>
      </c>
      <c r="C44" s="196" t="s">
        <v>637</v>
      </c>
      <c r="D44" s="195" t="s">
        <v>340</v>
      </c>
      <c r="E44" s="387"/>
    </row>
    <row r="45" spans="1:5" s="138" customFormat="1" ht="24" x14ac:dyDescent="0.2">
      <c r="A45" s="145"/>
      <c r="B45" s="195" t="s">
        <v>334</v>
      </c>
      <c r="C45" s="196" t="s">
        <v>638</v>
      </c>
      <c r="D45" s="195" t="s">
        <v>340</v>
      </c>
      <c r="E45" s="387"/>
    </row>
    <row r="46" spans="1:5" s="138" customFormat="1" ht="24" x14ac:dyDescent="0.2">
      <c r="A46" s="145"/>
      <c r="B46" s="195" t="s">
        <v>335</v>
      </c>
      <c r="C46" s="196" t="s">
        <v>639</v>
      </c>
      <c r="D46" s="195" t="s">
        <v>340</v>
      </c>
      <c r="E46" s="387"/>
    </row>
    <row r="47" spans="1:5" s="148" customFormat="1" x14ac:dyDescent="0.2">
      <c r="A47" s="145"/>
      <c r="B47" s="195" t="s">
        <v>793</v>
      </c>
      <c r="C47" s="196" t="s">
        <v>795</v>
      </c>
      <c r="D47" s="195" t="s">
        <v>339</v>
      </c>
      <c r="E47" s="387"/>
    </row>
    <row r="48" spans="1:5" s="148" customFormat="1" x14ac:dyDescent="0.2">
      <c r="A48" s="145"/>
      <c r="B48" s="195" t="s">
        <v>800</v>
      </c>
      <c r="C48" s="196" t="s">
        <v>799</v>
      </c>
      <c r="D48" s="329" t="s">
        <v>340</v>
      </c>
      <c r="E48" s="387"/>
    </row>
    <row r="49" spans="2:3" x14ac:dyDescent="0.2">
      <c r="B49" s="134"/>
    </row>
    <row r="50" spans="2:3" x14ac:dyDescent="0.2">
      <c r="B50" s="136" t="s">
        <v>902</v>
      </c>
    </row>
    <row r="51" spans="2:3" x14ac:dyDescent="0.2">
      <c r="B51" s="136" t="s">
        <v>341</v>
      </c>
    </row>
    <row r="52" spans="2:3" x14ac:dyDescent="0.2">
      <c r="B52" s="135" t="s">
        <v>798</v>
      </c>
    </row>
    <row r="53" spans="2:3" x14ac:dyDescent="0.2">
      <c r="B53" s="136" t="s">
        <v>342</v>
      </c>
    </row>
    <row r="54" spans="2:3" x14ac:dyDescent="0.2">
      <c r="B54" s="135" t="s">
        <v>796</v>
      </c>
    </row>
    <row r="55" spans="2:3" x14ac:dyDescent="0.2">
      <c r="B55" s="136" t="s">
        <v>797</v>
      </c>
    </row>
    <row r="56" spans="2:3" x14ac:dyDescent="0.2">
      <c r="B56" s="135" t="s">
        <v>916</v>
      </c>
    </row>
    <row r="57" spans="2:3" x14ac:dyDescent="0.2">
      <c r="B57" s="134"/>
      <c r="C57" s="57"/>
    </row>
    <row r="58" spans="2:3" x14ac:dyDescent="0.2">
      <c r="B58" s="134"/>
    </row>
    <row r="59" spans="2:3" x14ac:dyDescent="0.2">
      <c r="B59" s="134"/>
    </row>
    <row r="60" spans="2:3" x14ac:dyDescent="0.2">
      <c r="B60" s="134"/>
    </row>
    <row r="61" spans="2:3" x14ac:dyDescent="0.2">
      <c r="B61" s="134"/>
    </row>
    <row r="62" spans="2:3" x14ac:dyDescent="0.2">
      <c r="B62" s="134"/>
    </row>
    <row r="63" spans="2:3" x14ac:dyDescent="0.2">
      <c r="B63" s="134"/>
    </row>
    <row r="64" spans="2:3" x14ac:dyDescent="0.2">
      <c r="B64" s="134"/>
    </row>
    <row r="65" spans="2:2" x14ac:dyDescent="0.2">
      <c r="B65" s="134"/>
    </row>
    <row r="66" spans="2:2" x14ac:dyDescent="0.2">
      <c r="B66" s="134"/>
    </row>
    <row r="67" spans="2:2" x14ac:dyDescent="0.2">
      <c r="B67" s="134"/>
    </row>
    <row r="68" spans="2:2" x14ac:dyDescent="0.2">
      <c r="B68" s="134"/>
    </row>
    <row r="69" spans="2:2" x14ac:dyDescent="0.2">
      <c r="B69" s="134"/>
    </row>
    <row r="70" spans="2:2" x14ac:dyDescent="0.2">
      <c r="B70" s="134"/>
    </row>
    <row r="71" spans="2:2" x14ac:dyDescent="0.2">
      <c r="B71" s="134"/>
    </row>
    <row r="72" spans="2:2" x14ac:dyDescent="0.2">
      <c r="B72" s="134"/>
    </row>
  </sheetData>
  <hyperlinks>
    <hyperlink ref="C10" location="'A5'!A1" display="Konsernets samlede engasjementsbeløp etter fradrag for nedskrivninger"/>
    <hyperlink ref="C11" location="'A6'!A1" display="Fordeling av engasjement på sektor og næring "/>
    <hyperlink ref="C12" location="'A7'!A1" display="Geografisk fordeling utlån til kunder"/>
    <hyperlink ref="C13" location="'A9'!A1" display="Brutto engasjementsbeløp der det er foretatt nedskrivning, misligholdte engasjementer og tilhørende nedskrivninger"/>
    <hyperlink ref="C19" location="'EU CR1-A'!A1" display="Kredittkvalitet sortert på risikokategori og instrument"/>
    <hyperlink ref="C20" location="'EU CR1-B'!A1" display="Kredittkvalitet sortert på næring"/>
    <hyperlink ref="C21" location="'EU CR1-C'!A1" display="Kredittkvalitet sortert på land"/>
    <hyperlink ref="C22" location="'EU CR1-D'!A1" display="Aldersfordeling forfalte utlån uavhengig om det er nedskrevet eller ikke"/>
    <hyperlink ref="C24" location="'EU CR2-A'!A1" display="Endringer i gruppe- og individuelle nedskrivninger"/>
    <hyperlink ref="C25" location="'EU CR2-B'!A1" display="Misligholdte og tapsutsatte lån"/>
    <hyperlink ref="C29" location="'EU OV1'!A1" display="Oversikt over beregningsgrunnlag"/>
    <hyperlink ref="C30" location="'EU LI1'!A1" display="Forskjeller mellom regnskapsførte og regulatoriske beløp etter risikokategorier"/>
    <hyperlink ref="C31" location="'EU LI2'!A1" display="Hovedforskjeller mellom bokførte og regulatoriske beløp"/>
    <hyperlink ref="B10" location="'A5'!A1" display="A5"/>
    <hyperlink ref="B11" location="'A6'!A1" display="A6"/>
    <hyperlink ref="B12" location="'A7'!A1" display="A7"/>
    <hyperlink ref="B13" location="'A9'!A1" display="A9"/>
    <hyperlink ref="B19" location="'EU CR1-A'!A1" display="EU CR1-A"/>
    <hyperlink ref="B20" location="'EU CR1-B'!A1" display="EU CR1-B"/>
    <hyperlink ref="B21" location="'EU CR1-C'!A1" display="EU CR1-C"/>
    <hyperlink ref="B22" location="'EU CR1-D'!A1" display="EU CR1-D"/>
    <hyperlink ref="B23" location="'EU CR1-E'!A1" display="EU CR1-E"/>
    <hyperlink ref="B24" location="'EU CR2-A'!A1" display="EU CR2-A"/>
    <hyperlink ref="B25" location="'EU CR2-B'!A1" display="EU CR2-B"/>
    <hyperlink ref="B29" location="'EU OV1'!A1" display="EU OV1"/>
    <hyperlink ref="B30" location="'EU LI1'!A1" display="EU LI1"/>
    <hyperlink ref="B31" location="'EU LI2'!A1" display="EU LI2"/>
    <hyperlink ref="C32" location="'EU CR3'!A1" display="Risikoreduserende tiltak kredittrisiko"/>
    <hyperlink ref="B32" location="'EU CR3'!A1" display="EU CR3"/>
    <hyperlink ref="B33" location="'EU CR4'!A1" display="EU CR4"/>
    <hyperlink ref="B34" location="'EU CR5'!A1" display="EU CR5"/>
    <hyperlink ref="B36" location="'EU CCR1'!A1" display="EU CCR1"/>
    <hyperlink ref="B37" location="'EU CCR2'!A1" display="EU CCR2"/>
    <hyperlink ref="B38" location="'EU CCR3'!A1" display="EU CCR3"/>
    <hyperlink ref="B39:C39" location="'CCR5'!A1" display="CCR5"/>
    <hyperlink ref="B42:C42" location="'CCR8'!A1" display="CCR8"/>
    <hyperlink ref="B41:C41" location="'CCR6'!A1" display="CCR6"/>
    <hyperlink ref="C33" location="'EU CR4'!A1" display="Standardmetoden - kredittrisiko og effekt av risikoreduserende tiltak"/>
    <hyperlink ref="C34" location="'EU CR5'!A1" display="Standardmetoden - kredittrisiko etter risikokategori og risikovekt"/>
    <hyperlink ref="C36" location="'EU CCR1'!A1" display="Analyse av motpartsrisikoeksponering etter metodevalg"/>
    <hyperlink ref="C37" location="'EU CCR2'!A1" display="Kapitaltillegg for risiko for svekket kredittverdighet motparter"/>
    <hyperlink ref="C38" location="'EU CCR3'!A1" display="Standardmetoden - motpartsrisiko etter risikokategorier og risikovekt"/>
    <hyperlink ref="B40:C40" location="'CCR5'!A1" display="CCR5"/>
    <hyperlink ref="B39" location="'EU CCR5-A'!A1" display="EU CCR5-A"/>
    <hyperlink ref="B40" location="'EU CCR5-B'!A1" display="EU CCR5-B"/>
    <hyperlink ref="C39" location="'EU CCR5-A'!A1" display="Sikkerhetsstillelse for motpartsrisiko"/>
    <hyperlink ref="C40" location="'EU CCR5-B'!A1" display="Sikkerhetsstillelse for motpartsrisiko"/>
    <hyperlink ref="B43" location="'SEC1'!A1" display="SEC1"/>
    <hyperlink ref="B44" location="'SEC2'!A1" display="SEC2"/>
    <hyperlink ref="B45" location="'SEC3'!A1" display="SEC3"/>
    <hyperlink ref="B46" location="'SEC4'!A1" display="SEC4"/>
    <hyperlink ref="C7" location="'CC1'!A1" display="Skjema for offentliggjøring av sammensetningen av ansvarlig kapital"/>
    <hyperlink ref="B7" location="'CC1'!A1" display="CC1"/>
    <hyperlink ref="C9" location="CCA!Print_Area" display="Skjema for offentliggjøring av de viktigste avtalevilkårene for kapitalinstrumenter"/>
    <hyperlink ref="B9" location="CCA!Print_Area" display="EU-CCA"/>
    <hyperlink ref="C43" location="'SEC1'!A1" display="Verdipapirisering utenfor handelsporteføljen"/>
    <hyperlink ref="C44" location="'SEC2'!A1" display="Verdipapirisering innenfor handelsporteføljen"/>
    <hyperlink ref="C45" location="'SEC3'!A1" display="Verdipapiriseringsposisjoner utenfor handelsporteføljen og tilknyttet kapitalkrav, bank som utsteder eller sponsor"/>
    <hyperlink ref="C46" location="'SEC4'!A1" display="Verdipapiriseringsposisjoner utenfor handelsporteføljen og tilknyttet kapitalkrav, bank som investor"/>
    <hyperlink ref="B14" location="'A10'!A1" display="A10"/>
    <hyperlink ref="C14" location="'A10'!A1" display="Egenkapitalposisjoner utenfor handelsporteføljen"/>
    <hyperlink ref="C41" location="'EU CCR6'!A1" display="Eksponering via kredittderivater"/>
    <hyperlink ref="B5" location="'KM1'!A1" display="KM1"/>
    <hyperlink ref="C5" location="'KM1'!A1" display="Nøkkeltall på konsernnivå"/>
    <hyperlink ref="C8" location="'CC2'!A1" display="Avstemming av ansvarlig kapital mot balanse"/>
    <hyperlink ref="B8" location="'CC2'!A1" display="CC2"/>
    <hyperlink ref="C6" location="CCyB1!A1" display="Geografisk fordeling av kreditteksponeringer benyttet i motsyklisk buffer"/>
    <hyperlink ref="B6" location="CCyB1!A1" display="CCyB1"/>
    <hyperlink ref="B16" location="'LR2'!A1" display="LR2"/>
    <hyperlink ref="C16" location="'LR2'!A1" display="Standard skjema for offentliggjøring av uvektet kjernekapitalandel"/>
    <hyperlink ref="C15" location="'LR1'!A1" display="Avstemming av balanse mot uvektet kjernekapitalandel"/>
    <hyperlink ref="B15" location="'LR1'!A1" display="LR1"/>
    <hyperlink ref="C26" location="'EU CRB-B'!A1" display="Eksponering etter kategori ved utløpet av året og gjennomsnitt for året"/>
    <hyperlink ref="B26" location="'EU CRB-B'!A1" display="EU CRB-B"/>
    <hyperlink ref="B35" location="'EU INS1'!A1" display="EU INS1"/>
    <hyperlink ref="C35" location="'EU INS1'!A1" display="Eksponering mot forsikringsvirksomhet som ikke er fratrukket i ansvarlig kapital"/>
    <hyperlink ref="B47" location="IRRBB1!A1" display="IRRBB1"/>
    <hyperlink ref="C47" location="IRRBB1!A1" display="Renterisiko i bankboken beregnet etter definerte scenarier"/>
    <hyperlink ref="B48" location="ENC!A1" display="ENC"/>
    <hyperlink ref="C48" location="ENC!A1" display="Sikkerhetsstilte eiendeler"/>
    <hyperlink ref="B27" location="'EU CRB-D'!A1" display="EU CRB-D"/>
    <hyperlink ref="C27" location="'EU CRB-D'!A1" display="Konsentrasjon av eksponering etter næring og motpartsrisikokategori"/>
    <hyperlink ref="B41" location="'EU CCR6'!A1" display="EU CCR6"/>
    <hyperlink ref="C42" location="'EU CCR8'!A1" display="Eksponering mot sentrale motparter"/>
    <hyperlink ref="B42" location="'EU CCR8'!A1" display="EU CCR8"/>
    <hyperlink ref="C23" location="'EU CR1-E'!A1" display="Misligholdte og tapsutsatte lån"/>
    <hyperlink ref="B17" location="'LIQ 1'!A1" display="LIQ 1"/>
    <hyperlink ref="C17" location="'LIQ 1'!A1" display="LCR - Liquidity Coverage Ratio"/>
    <hyperlink ref="C18" location="'LIQ 2'!A1" display="NSFR - Net Stable Funding Ratio"/>
    <hyperlink ref="B18" location="'LIQ 2'!A1" display="LIQ 2"/>
    <hyperlink ref="B28" location="'EU-CRB-E'!A1" display="EU CRB-E"/>
    <hyperlink ref="C28" location="'EU-CRB-E'!A1" display="Løpetid på eksponeringer"/>
  </hyperlinks>
  <pageMargins left="0.25" right="0.25" top="0.75" bottom="0.75" header="0.3" footer="0.3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5"/>
  <sheetViews>
    <sheetView workbookViewId="0">
      <selection activeCell="J2" sqref="J2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19" t="s">
        <v>311</v>
      </c>
      <c r="B1" s="20" t="s">
        <v>240</v>
      </c>
    </row>
    <row r="2" spans="1:10" x14ac:dyDescent="0.15">
      <c r="E2" s="143">
        <v>43830</v>
      </c>
      <c r="J2" s="137" t="s">
        <v>343</v>
      </c>
    </row>
    <row r="3" spans="1:10" ht="31.5" x14ac:dyDescent="0.15">
      <c r="A3" s="35"/>
      <c r="B3" s="3" t="s">
        <v>241</v>
      </c>
      <c r="C3" s="3" t="s">
        <v>242</v>
      </c>
      <c r="D3" s="3" t="s">
        <v>243</v>
      </c>
    </row>
    <row r="4" spans="1:10" x14ac:dyDescent="0.15">
      <c r="A4" s="35" t="s">
        <v>230</v>
      </c>
      <c r="B4" s="36">
        <v>4.7847309999999998</v>
      </c>
      <c r="C4" s="36">
        <v>4.7847309999999998</v>
      </c>
      <c r="D4" s="36">
        <v>2.9947300000000001</v>
      </c>
    </row>
    <row r="5" spans="1:10" x14ac:dyDescent="0.15">
      <c r="A5" s="35" t="s">
        <v>231</v>
      </c>
      <c r="B5" s="36">
        <v>1.1938550000000001</v>
      </c>
      <c r="C5" s="36">
        <v>1.1938550000000001</v>
      </c>
      <c r="D5" s="36">
        <v>0.80076199999999997</v>
      </c>
    </row>
    <row r="6" spans="1:10" x14ac:dyDescent="0.15">
      <c r="A6" s="35" t="s">
        <v>232</v>
      </c>
      <c r="B6" s="36">
        <v>2.5876030000000001</v>
      </c>
      <c r="C6" s="36">
        <v>2.5876030000000001</v>
      </c>
      <c r="D6" s="36">
        <v>1.0074050000000001</v>
      </c>
    </row>
    <row r="7" spans="1:10" x14ac:dyDescent="0.15">
      <c r="A7" s="35" t="s">
        <v>234</v>
      </c>
      <c r="B7" s="36">
        <v>16.624922000000002</v>
      </c>
      <c r="C7" s="36">
        <v>16.624922000000002</v>
      </c>
      <c r="D7" s="36">
        <v>9.9133759999999995</v>
      </c>
    </row>
    <row r="8" spans="1:10" x14ac:dyDescent="0.15">
      <c r="A8" s="35" t="s">
        <v>235</v>
      </c>
      <c r="B8" s="36">
        <v>22.220865</v>
      </c>
      <c r="C8" s="36">
        <v>23.420864999999999</v>
      </c>
      <c r="D8" s="36">
        <v>12.400014000000001</v>
      </c>
    </row>
    <row r="9" spans="1:10" x14ac:dyDescent="0.15">
      <c r="A9" s="35" t="s">
        <v>236</v>
      </c>
      <c r="B9" s="36">
        <v>19.587932000000002</v>
      </c>
      <c r="C9" s="36">
        <v>19.587932000000002</v>
      </c>
      <c r="D9" s="36">
        <v>8.9953830000000004</v>
      </c>
    </row>
    <row r="10" spans="1:10" x14ac:dyDescent="0.15">
      <c r="A10" s="35" t="s">
        <v>237</v>
      </c>
      <c r="B10" s="36">
        <v>18.910829</v>
      </c>
      <c r="C10" s="36">
        <v>19.910829</v>
      </c>
      <c r="D10" s="36">
        <v>10.365747000000001</v>
      </c>
    </row>
    <row r="11" spans="1:10" x14ac:dyDescent="0.15">
      <c r="A11" s="35" t="s">
        <v>233</v>
      </c>
      <c r="B11" s="36">
        <v>10.288629</v>
      </c>
      <c r="C11" s="36">
        <v>10.288629</v>
      </c>
      <c r="D11" s="36">
        <v>4.000203</v>
      </c>
    </row>
    <row r="12" spans="1:10" x14ac:dyDescent="0.15">
      <c r="A12" s="35" t="s">
        <v>238</v>
      </c>
      <c r="B12" s="36">
        <v>61.056585999999996</v>
      </c>
      <c r="C12" s="36">
        <v>64.056585999999996</v>
      </c>
      <c r="D12" s="36">
        <v>31.942495999999998</v>
      </c>
    </row>
    <row r="13" spans="1:10" x14ac:dyDescent="0.15">
      <c r="A13" s="35" t="s">
        <v>229</v>
      </c>
      <c r="B13" s="36">
        <v>1.6983140000000001</v>
      </c>
      <c r="C13" s="36">
        <v>1.6983140000000001</v>
      </c>
      <c r="D13" s="36">
        <v>1.2364040000000001</v>
      </c>
    </row>
    <row r="14" spans="1:10" x14ac:dyDescent="0.15">
      <c r="A14" s="35" t="s">
        <v>55</v>
      </c>
      <c r="B14" s="345">
        <v>158.95426600000002</v>
      </c>
      <c r="C14" s="345">
        <v>164.15426600000001</v>
      </c>
      <c r="D14" s="345">
        <v>83.65652</v>
      </c>
    </row>
    <row r="15" spans="1:10" x14ac:dyDescent="0.15">
      <c r="A15" s="13"/>
      <c r="B15" s="62"/>
      <c r="C15" s="62"/>
      <c r="D15" s="62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0"/>
  <sheetViews>
    <sheetView zoomScaleNormal="100" workbookViewId="0">
      <selection activeCell="J2" sqref="J2"/>
    </sheetView>
  </sheetViews>
  <sheetFormatPr baseColWidth="10" defaultRowHeight="10.5" x14ac:dyDescent="0.15"/>
  <cols>
    <col min="1" max="1" width="4.5" style="53" customWidth="1"/>
    <col min="2" max="2" width="53.33203125" style="53" customWidth="1"/>
    <col min="3" max="16384" width="12" style="53"/>
  </cols>
  <sheetData>
    <row r="1" spans="1:9" x14ac:dyDescent="0.15">
      <c r="A1" s="67" t="s">
        <v>312</v>
      </c>
      <c r="B1" s="67" t="s">
        <v>640</v>
      </c>
      <c r="C1" s="186">
        <v>43830</v>
      </c>
    </row>
    <row r="2" spans="1:9" x14ac:dyDescent="0.15">
      <c r="I2" s="137" t="s">
        <v>343</v>
      </c>
    </row>
    <row r="3" spans="1:9" x14ac:dyDescent="0.15">
      <c r="B3" s="91"/>
      <c r="C3" s="173" t="s">
        <v>641</v>
      </c>
      <c r="D3" s="173" t="s">
        <v>256</v>
      </c>
    </row>
    <row r="4" spans="1:9" x14ac:dyDescent="0.15">
      <c r="B4" s="173" t="s">
        <v>642</v>
      </c>
      <c r="C4" s="198">
        <v>69.3</v>
      </c>
      <c r="D4" s="198">
        <v>69.3</v>
      </c>
    </row>
    <row r="5" spans="1:9" x14ac:dyDescent="0.15">
      <c r="B5" s="173" t="s">
        <v>643</v>
      </c>
      <c r="C5" s="198">
        <v>560.29999999999995</v>
      </c>
      <c r="D5" s="198">
        <v>560.29999999999995</v>
      </c>
    </row>
    <row r="6" spans="1:9" x14ac:dyDescent="0.15">
      <c r="B6" s="188" t="s">
        <v>55</v>
      </c>
      <c r="C6" s="398">
        <v>629.6</v>
      </c>
      <c r="D6" s="398">
        <v>629.6</v>
      </c>
    </row>
    <row r="7" spans="1:9" x14ac:dyDescent="0.15">
      <c r="B7" s="173"/>
      <c r="C7" s="198"/>
      <c r="D7" s="198"/>
    </row>
    <row r="8" spans="1:9" x14ac:dyDescent="0.15">
      <c r="B8" s="173" t="s">
        <v>387</v>
      </c>
      <c r="C8" s="198">
        <v>31.3</v>
      </c>
      <c r="D8" s="198">
        <v>31.3</v>
      </c>
    </row>
    <row r="9" spans="1:9" x14ac:dyDescent="0.15">
      <c r="B9" s="173" t="s">
        <v>644</v>
      </c>
      <c r="C9" s="198"/>
      <c r="D9" s="198"/>
    </row>
    <row r="10" spans="1:9" x14ac:dyDescent="0.15">
      <c r="B10" s="188" t="s">
        <v>645</v>
      </c>
      <c r="C10" s="398">
        <v>31.3</v>
      </c>
      <c r="D10" s="398">
        <v>31.3</v>
      </c>
    </row>
    <row r="11" spans="1:9" x14ac:dyDescent="0.15">
      <c r="B11" s="173" t="s">
        <v>646</v>
      </c>
      <c r="C11" s="198">
        <v>38.700000000000003</v>
      </c>
      <c r="D11" s="198">
        <v>38.700000000000003</v>
      </c>
    </row>
    <row r="12" spans="1:9" x14ac:dyDescent="0.15">
      <c r="B12" s="173" t="s">
        <v>63</v>
      </c>
      <c r="C12" s="198">
        <v>559.6</v>
      </c>
      <c r="D12" s="198">
        <v>559.6</v>
      </c>
    </row>
    <row r="13" spans="1:9" x14ac:dyDescent="0.15">
      <c r="B13" s="188" t="s">
        <v>649</v>
      </c>
      <c r="C13" s="398">
        <v>598.29999999999995</v>
      </c>
      <c r="D13" s="398">
        <v>598.29999999999995</v>
      </c>
    </row>
    <row r="14" spans="1:9" x14ac:dyDescent="0.15">
      <c r="B14" s="173"/>
      <c r="C14" s="173"/>
      <c r="D14" s="173"/>
    </row>
    <row r="15" spans="1:9" x14ac:dyDescent="0.15">
      <c r="B15" s="188" t="str">
        <f>+"Samlet realisert gevinst på egenkapitalposisjoner i "&amp;TEXT(C1,"åååå")</f>
        <v>Samlet realisert gevinst på egenkapitalposisjoner i 2019</v>
      </c>
      <c r="C15" s="459">
        <v>0</v>
      </c>
      <c r="D15" s="459"/>
    </row>
    <row r="16" spans="1:9" x14ac:dyDescent="0.15">
      <c r="B16" s="188" t="str">
        <f>"Samlet realisert tap på egenkapitalposisjoner i "&amp;TEXT(C1,"åååå")</f>
        <v>Samlet realisert tap på egenkapitalposisjoner i 2019</v>
      </c>
      <c r="C16" s="459"/>
      <c r="D16" s="459"/>
    </row>
    <row r="17" spans="2:4" x14ac:dyDescent="0.15">
      <c r="B17" s="188" t="str">
        <f>+"Samlet urealisert gevinst per "&amp;TEXT(C1,"dd.mm.ååå")</f>
        <v>Samlet urealisert gevinst per 31.12.2019</v>
      </c>
      <c r="C17" s="459">
        <v>306.39999999999998</v>
      </c>
      <c r="D17" s="459"/>
    </row>
    <row r="18" spans="2:4" x14ac:dyDescent="0.15">
      <c r="B18" s="184" t="s">
        <v>647</v>
      </c>
      <c r="C18" s="460">
        <v>306.39999999999998</v>
      </c>
      <c r="D18" s="460"/>
    </row>
    <row r="19" spans="2:4" x14ac:dyDescent="0.15">
      <c r="B19" s="184" t="s">
        <v>648</v>
      </c>
      <c r="C19" s="461">
        <v>0</v>
      </c>
      <c r="D19" s="461">
        <v>0</v>
      </c>
    </row>
    <row r="20" spans="2:4" x14ac:dyDescent="0.15">
      <c r="B20" s="188" t="str">
        <f>+"Samlet urealisert tap per "&amp;TEXT(C1,"dd.mm.ååå")</f>
        <v>Samlet urealisert tap per 31.12.2019</v>
      </c>
      <c r="C20" s="458">
        <v>0</v>
      </c>
      <c r="D20" s="458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8"/>
  <sheetViews>
    <sheetView workbookViewId="0">
      <selection activeCell="C2" sqref="C2"/>
    </sheetView>
  </sheetViews>
  <sheetFormatPr baseColWidth="10" defaultColWidth="12" defaultRowHeight="12" x14ac:dyDescent="0.2"/>
  <cols>
    <col min="1" max="1" width="4.6640625" style="271" bestFit="1" customWidth="1"/>
    <col min="2" max="2" width="76.6640625" style="236" customWidth="1"/>
    <col min="3" max="3" width="16" style="271" bestFit="1" customWidth="1"/>
    <col min="4" max="16384" width="12" style="271"/>
  </cols>
  <sheetData>
    <row r="1" spans="1:8" x14ac:dyDescent="0.2">
      <c r="A1" s="275" t="s">
        <v>768</v>
      </c>
      <c r="B1" s="276" t="s">
        <v>769</v>
      </c>
      <c r="H1" s="278" t="s">
        <v>343</v>
      </c>
    </row>
    <row r="2" spans="1:8" x14ac:dyDescent="0.2">
      <c r="C2" s="411">
        <f>+Innhold!D2</f>
        <v>43921</v>
      </c>
    </row>
    <row r="3" spans="1:8" x14ac:dyDescent="0.2">
      <c r="A3" s="268"/>
      <c r="B3" s="269"/>
      <c r="C3" s="270" t="s">
        <v>0</v>
      </c>
    </row>
    <row r="4" spans="1:8" x14ac:dyDescent="0.2">
      <c r="A4" s="290">
        <v>1</v>
      </c>
      <c r="B4" s="291" t="s">
        <v>729</v>
      </c>
      <c r="C4" s="286">
        <v>43600.111830000002</v>
      </c>
    </row>
    <row r="5" spans="1:8" x14ac:dyDescent="0.2">
      <c r="A5" s="288">
        <v>2</v>
      </c>
      <c r="B5" s="292" t="s">
        <v>730</v>
      </c>
      <c r="C5" s="287">
        <v>-218.05179200000001</v>
      </c>
    </row>
    <row r="6" spans="1:8" ht="24" x14ac:dyDescent="0.2">
      <c r="A6" s="288">
        <v>3</v>
      </c>
      <c r="B6" s="293" t="s">
        <v>731</v>
      </c>
      <c r="C6" s="288" t="s">
        <v>313</v>
      </c>
    </row>
    <row r="7" spans="1:8" x14ac:dyDescent="0.2">
      <c r="A7" s="288">
        <v>4</v>
      </c>
      <c r="B7" s="293" t="s">
        <v>732</v>
      </c>
      <c r="C7" s="288" t="s">
        <v>313</v>
      </c>
    </row>
    <row r="8" spans="1:8" ht="36" x14ac:dyDescent="0.2">
      <c r="A8" s="288">
        <v>5</v>
      </c>
      <c r="B8" s="293" t="s">
        <v>733</v>
      </c>
      <c r="C8" s="288" t="s">
        <v>313</v>
      </c>
    </row>
    <row r="9" spans="1:8" ht="24" x14ac:dyDescent="0.2">
      <c r="A9" s="288">
        <v>6</v>
      </c>
      <c r="B9" s="293" t="s">
        <v>734</v>
      </c>
      <c r="C9" s="288" t="s">
        <v>313</v>
      </c>
    </row>
    <row r="10" spans="1:8" x14ac:dyDescent="0.2">
      <c r="A10" s="288">
        <v>7</v>
      </c>
      <c r="B10" s="293" t="s">
        <v>735</v>
      </c>
      <c r="C10" s="288" t="s">
        <v>313</v>
      </c>
    </row>
    <row r="11" spans="1:8" x14ac:dyDescent="0.2">
      <c r="A11" s="288">
        <v>8</v>
      </c>
      <c r="B11" s="292" t="s">
        <v>736</v>
      </c>
      <c r="C11" s="287">
        <v>-280.16344500000002</v>
      </c>
    </row>
    <row r="12" spans="1:8" x14ac:dyDescent="0.2">
      <c r="A12" s="288">
        <v>9</v>
      </c>
      <c r="B12" s="292" t="s">
        <v>737</v>
      </c>
      <c r="C12" s="288" t="s">
        <v>313</v>
      </c>
    </row>
    <row r="13" spans="1:8" x14ac:dyDescent="0.2">
      <c r="A13" s="288">
        <v>10</v>
      </c>
      <c r="B13" s="292" t="s">
        <v>738</v>
      </c>
      <c r="C13" s="287">
        <v>972.68429649999996</v>
      </c>
    </row>
    <row r="14" spans="1:8" x14ac:dyDescent="0.2">
      <c r="A14" s="288">
        <v>11</v>
      </c>
      <c r="B14" s="292" t="s">
        <v>739</v>
      </c>
      <c r="C14" s="288" t="s">
        <v>313</v>
      </c>
    </row>
    <row r="15" spans="1:8" x14ac:dyDescent="0.2">
      <c r="A15" s="288">
        <v>12</v>
      </c>
      <c r="B15" s="292" t="s">
        <v>208</v>
      </c>
      <c r="C15" s="287">
        <v>-24.816741879997252</v>
      </c>
    </row>
    <row r="16" spans="1:8" x14ac:dyDescent="0.2">
      <c r="A16" s="294">
        <v>13</v>
      </c>
      <c r="B16" s="295" t="s">
        <v>740</v>
      </c>
      <c r="C16" s="289">
        <v>44049.764147620001</v>
      </c>
    </row>
    <row r="18" spans="3:3" x14ac:dyDescent="0.2">
      <c r="C18" s="272"/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2"/>
  <sheetViews>
    <sheetView workbookViewId="0">
      <selection activeCell="F1" sqref="F1"/>
    </sheetView>
  </sheetViews>
  <sheetFormatPr baseColWidth="10" defaultColWidth="12" defaultRowHeight="12" x14ac:dyDescent="0.2"/>
  <cols>
    <col min="1" max="1" width="4.33203125" style="271" customWidth="1"/>
    <col min="2" max="2" width="90.1640625" style="236" customWidth="1"/>
    <col min="3" max="3" width="12" style="271"/>
    <col min="4" max="5" width="12.1640625" style="271" bestFit="1" customWidth="1"/>
    <col min="6" max="16384" width="12" style="271"/>
  </cols>
  <sheetData>
    <row r="1" spans="1:6" x14ac:dyDescent="0.2">
      <c r="A1" s="275" t="s">
        <v>770</v>
      </c>
      <c r="B1" s="462" t="s">
        <v>771</v>
      </c>
      <c r="C1" s="462"/>
      <c r="F1" s="278" t="s">
        <v>343</v>
      </c>
    </row>
    <row r="2" spans="1:6" x14ac:dyDescent="0.2">
      <c r="A2" s="275"/>
      <c r="B2" s="296"/>
      <c r="C2" s="296"/>
      <c r="F2" s="278"/>
    </row>
    <row r="3" spans="1:6" x14ac:dyDescent="0.2">
      <c r="C3" s="391">
        <f>+Innhold!D2</f>
        <v>43921</v>
      </c>
      <c r="D3" s="391">
        <f>EOMONTH(C3,-3)</f>
        <v>43830</v>
      </c>
    </row>
    <row r="4" spans="1:6" x14ac:dyDescent="0.2">
      <c r="C4" s="308" t="s">
        <v>0</v>
      </c>
      <c r="D4" s="308" t="s">
        <v>1</v>
      </c>
    </row>
    <row r="5" spans="1:6" s="275" customFormat="1" x14ac:dyDescent="0.2">
      <c r="A5" s="275" t="s">
        <v>741</v>
      </c>
      <c r="B5" s="276"/>
      <c r="C5" s="309" t="s">
        <v>3</v>
      </c>
      <c r="D5" s="309" t="s">
        <v>4</v>
      </c>
      <c r="E5" s="271"/>
    </row>
    <row r="6" spans="1:6" x14ac:dyDescent="0.2">
      <c r="A6" s="290">
        <v>1</v>
      </c>
      <c r="B6" s="297" t="s">
        <v>742</v>
      </c>
      <c r="C6" s="273">
        <v>43164.687188999997</v>
      </c>
      <c r="D6" s="273">
        <v>42211.119071000001</v>
      </c>
    </row>
    <row r="7" spans="1:6" x14ac:dyDescent="0.2">
      <c r="A7" s="288">
        <v>2</v>
      </c>
      <c r="B7" s="298" t="s">
        <v>743</v>
      </c>
      <c r="C7" s="274">
        <v>-242.86853387999724</v>
      </c>
      <c r="D7" s="274">
        <v>-263.85115806000516</v>
      </c>
    </row>
    <row r="8" spans="1:6" x14ac:dyDescent="0.2">
      <c r="A8" s="288">
        <v>3</v>
      </c>
      <c r="B8" s="298" t="s">
        <v>741</v>
      </c>
      <c r="C8" s="274">
        <v>42921.818655120005</v>
      </c>
      <c r="D8" s="274">
        <v>41947.267912939991</v>
      </c>
    </row>
    <row r="9" spans="1:6" s="275" customFormat="1" x14ac:dyDescent="0.2">
      <c r="A9" s="302" t="s">
        <v>744</v>
      </c>
      <c r="B9" s="299"/>
      <c r="C9" s="274" t="s">
        <v>313</v>
      </c>
      <c r="D9" s="274" t="s">
        <v>313</v>
      </c>
      <c r="E9" s="271"/>
    </row>
    <row r="10" spans="1:6" x14ac:dyDescent="0.2">
      <c r="A10" s="288">
        <v>4</v>
      </c>
      <c r="B10" s="298" t="s">
        <v>745</v>
      </c>
      <c r="C10" s="274">
        <v>124.51991599999999</v>
      </c>
      <c r="D10" s="274">
        <v>74.676691000000005</v>
      </c>
    </row>
    <row r="11" spans="1:6" x14ac:dyDescent="0.2">
      <c r="A11" s="288">
        <v>5</v>
      </c>
      <c r="B11" s="298" t="s">
        <v>91</v>
      </c>
      <c r="C11" s="274">
        <v>30.74128</v>
      </c>
      <c r="D11" s="274">
        <v>34.07</v>
      </c>
    </row>
    <row r="12" spans="1:6" ht="12" customHeight="1" x14ac:dyDescent="0.2">
      <c r="A12" s="288">
        <v>6</v>
      </c>
      <c r="B12" s="300" t="s">
        <v>746</v>
      </c>
      <c r="C12" s="274" t="s">
        <v>313</v>
      </c>
      <c r="D12" s="274" t="s">
        <v>313</v>
      </c>
    </row>
    <row r="13" spans="1:6" x14ac:dyDescent="0.2">
      <c r="A13" s="288">
        <v>7</v>
      </c>
      <c r="B13" s="300" t="s">
        <v>747</v>
      </c>
      <c r="C13" s="274" t="s">
        <v>313</v>
      </c>
      <c r="D13" s="274" t="s">
        <v>313</v>
      </c>
    </row>
    <row r="14" spans="1:6" x14ac:dyDescent="0.2">
      <c r="A14" s="288">
        <v>8</v>
      </c>
      <c r="B14" s="300" t="s">
        <v>748</v>
      </c>
      <c r="C14" s="274" t="s">
        <v>313</v>
      </c>
      <c r="D14" s="274" t="s">
        <v>313</v>
      </c>
    </row>
    <row r="15" spans="1:6" x14ac:dyDescent="0.2">
      <c r="A15" s="288">
        <v>9</v>
      </c>
      <c r="B15" s="300" t="s">
        <v>749</v>
      </c>
      <c r="C15" s="274" t="s">
        <v>313</v>
      </c>
      <c r="D15" s="274" t="s">
        <v>313</v>
      </c>
    </row>
    <row r="16" spans="1:6" x14ac:dyDescent="0.2">
      <c r="A16" s="288">
        <v>10</v>
      </c>
      <c r="B16" s="300" t="s">
        <v>750</v>
      </c>
      <c r="C16" s="274" t="s">
        <v>313</v>
      </c>
      <c r="D16" s="274" t="s">
        <v>313</v>
      </c>
    </row>
    <row r="17" spans="1:5" x14ac:dyDescent="0.2">
      <c r="A17" s="288">
        <v>11</v>
      </c>
      <c r="B17" s="298" t="s">
        <v>751</v>
      </c>
      <c r="C17" s="274">
        <v>155.26119600000001</v>
      </c>
      <c r="D17" s="274">
        <v>108.746691</v>
      </c>
    </row>
    <row r="18" spans="1:5" s="275" customFormat="1" x14ac:dyDescent="0.2">
      <c r="A18" s="302" t="s">
        <v>752</v>
      </c>
      <c r="B18" s="299"/>
      <c r="C18" s="274" t="s">
        <v>313</v>
      </c>
      <c r="D18" s="274" t="s">
        <v>313</v>
      </c>
      <c r="E18" s="271"/>
    </row>
    <row r="19" spans="1:5" x14ac:dyDescent="0.2">
      <c r="A19" s="288">
        <v>12</v>
      </c>
      <c r="B19" s="300" t="s">
        <v>753</v>
      </c>
      <c r="C19" s="274" t="s">
        <v>313</v>
      </c>
      <c r="D19" s="274" t="s">
        <v>313</v>
      </c>
    </row>
    <row r="20" spans="1:5" x14ac:dyDescent="0.2">
      <c r="A20" s="288">
        <v>13</v>
      </c>
      <c r="B20" s="300" t="s">
        <v>754</v>
      </c>
      <c r="C20" s="274" t="s">
        <v>313</v>
      </c>
      <c r="D20" s="274" t="s">
        <v>313</v>
      </c>
    </row>
    <row r="21" spans="1:5" x14ac:dyDescent="0.2">
      <c r="A21" s="288">
        <v>14</v>
      </c>
      <c r="B21" s="300" t="s">
        <v>755</v>
      </c>
      <c r="C21" s="274" t="s">
        <v>313</v>
      </c>
      <c r="D21" s="274" t="s">
        <v>313</v>
      </c>
    </row>
    <row r="22" spans="1:5" x14ac:dyDescent="0.2">
      <c r="A22" s="288">
        <v>15</v>
      </c>
      <c r="B22" s="300" t="s">
        <v>756</v>
      </c>
      <c r="C22" s="274" t="s">
        <v>313</v>
      </c>
      <c r="D22" s="274" t="s">
        <v>313</v>
      </c>
    </row>
    <row r="23" spans="1:5" x14ac:dyDescent="0.2">
      <c r="A23" s="288">
        <v>16</v>
      </c>
      <c r="B23" s="298" t="s">
        <v>757</v>
      </c>
      <c r="C23" s="274" t="s">
        <v>313</v>
      </c>
      <c r="D23" s="274" t="s">
        <v>313</v>
      </c>
    </row>
    <row r="24" spans="1:5" s="275" customFormat="1" x14ac:dyDescent="0.2">
      <c r="A24" s="302" t="s">
        <v>758</v>
      </c>
      <c r="B24" s="299"/>
      <c r="C24" s="274" t="s">
        <v>313</v>
      </c>
      <c r="D24" s="274" t="s">
        <v>313</v>
      </c>
      <c r="E24" s="271"/>
    </row>
    <row r="25" spans="1:5" x14ac:dyDescent="0.2">
      <c r="A25" s="288">
        <v>17</v>
      </c>
      <c r="B25" s="298" t="s">
        <v>759</v>
      </c>
      <c r="C25" s="274">
        <v>2341.7576570000001</v>
      </c>
      <c r="D25" s="274">
        <v>2303.25558</v>
      </c>
    </row>
    <row r="26" spans="1:5" x14ac:dyDescent="0.2">
      <c r="A26" s="288">
        <v>18</v>
      </c>
      <c r="B26" s="298" t="s">
        <v>760</v>
      </c>
      <c r="C26" s="274">
        <v>-1369.0733605</v>
      </c>
      <c r="D26" s="274">
        <v>-1328.2194155999998</v>
      </c>
    </row>
    <row r="27" spans="1:5" x14ac:dyDescent="0.2">
      <c r="A27" s="288">
        <v>19</v>
      </c>
      <c r="B27" s="298" t="s">
        <v>761</v>
      </c>
      <c r="C27" s="274">
        <v>972.68429649999996</v>
      </c>
      <c r="D27" s="274">
        <v>975.03616440000008</v>
      </c>
    </row>
    <row r="28" spans="1:5" s="275" customFormat="1" x14ac:dyDescent="0.2">
      <c r="A28" s="302" t="s">
        <v>762</v>
      </c>
      <c r="B28" s="299"/>
      <c r="C28" s="274" t="s">
        <v>313</v>
      </c>
      <c r="D28" s="274" t="s">
        <v>313</v>
      </c>
      <c r="E28" s="271"/>
    </row>
    <row r="29" spans="1:5" x14ac:dyDescent="0.2">
      <c r="A29" s="288">
        <v>20</v>
      </c>
      <c r="B29" s="298" t="s">
        <v>541</v>
      </c>
      <c r="C29" s="274">
        <v>3804.3409996700002</v>
      </c>
      <c r="D29" s="274">
        <v>3790.2513016599996</v>
      </c>
    </row>
    <row r="30" spans="1:5" x14ac:dyDescent="0.2">
      <c r="A30" s="288">
        <v>21</v>
      </c>
      <c r="B30" s="298" t="s">
        <v>763</v>
      </c>
      <c r="C30" s="274">
        <v>44049.764147620001</v>
      </c>
      <c r="D30" s="274">
        <v>43031.050768339999</v>
      </c>
    </row>
    <row r="31" spans="1:5" s="275" customFormat="1" x14ac:dyDescent="0.2">
      <c r="A31" s="305" t="s">
        <v>764</v>
      </c>
      <c r="B31" s="306"/>
      <c r="C31" s="273" t="s">
        <v>313</v>
      </c>
      <c r="D31" s="273" t="s">
        <v>313</v>
      </c>
      <c r="E31" s="271"/>
    </row>
    <row r="32" spans="1:5" x14ac:dyDescent="0.2">
      <c r="A32" s="303">
        <v>22</v>
      </c>
      <c r="B32" s="301" t="s">
        <v>765</v>
      </c>
      <c r="C32" s="304">
        <v>8.6364616775718828E-2</v>
      </c>
      <c r="D32" s="304">
        <v>8.80817742997963E-2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2"/>
  <sheetViews>
    <sheetView workbookViewId="0">
      <selection activeCell="F1" sqref="F1"/>
    </sheetView>
  </sheetViews>
  <sheetFormatPr baseColWidth="10" defaultRowHeight="12" x14ac:dyDescent="0.2"/>
  <cols>
    <col min="1" max="1" width="6" bestFit="1" customWidth="1"/>
    <col min="2" max="2" width="71.83203125" bestFit="1" customWidth="1"/>
    <col min="3" max="4" width="16.6640625" customWidth="1"/>
  </cols>
  <sheetData>
    <row r="1" spans="1:6" x14ac:dyDescent="0.2">
      <c r="A1" s="275" t="s">
        <v>815</v>
      </c>
      <c r="B1" s="462" t="s">
        <v>696</v>
      </c>
      <c r="C1" s="462"/>
      <c r="D1" s="376">
        <f>+Innhold!D2</f>
        <v>43921</v>
      </c>
      <c r="F1" s="278" t="s">
        <v>343</v>
      </c>
    </row>
    <row r="3" spans="1:6" x14ac:dyDescent="0.2">
      <c r="C3" s="374" t="s">
        <v>0</v>
      </c>
      <c r="D3" s="374" t="s">
        <v>1</v>
      </c>
    </row>
    <row r="4" spans="1:6" x14ac:dyDescent="0.2">
      <c r="A4" s="466"/>
      <c r="B4" s="467"/>
      <c r="C4" s="463" t="s">
        <v>819</v>
      </c>
      <c r="D4" s="463" t="s">
        <v>820</v>
      </c>
    </row>
    <row r="5" spans="1:6" ht="29.25" customHeight="1" x14ac:dyDescent="0.2">
      <c r="A5" s="468"/>
      <c r="B5" s="469"/>
      <c r="C5" s="464"/>
      <c r="D5" s="464"/>
    </row>
    <row r="6" spans="1:6" ht="15" x14ac:dyDescent="0.25">
      <c r="A6" s="470" t="s">
        <v>821</v>
      </c>
      <c r="B6" s="470"/>
      <c r="C6" s="346"/>
      <c r="D6" s="346"/>
    </row>
    <row r="7" spans="1:6" x14ac:dyDescent="0.2">
      <c r="A7" s="238">
        <v>1</v>
      </c>
      <c r="B7" s="347" t="s">
        <v>822</v>
      </c>
      <c r="C7" s="348"/>
      <c r="D7" s="349">
        <v>6200</v>
      </c>
    </row>
    <row r="8" spans="1:6" ht="15" x14ac:dyDescent="0.25">
      <c r="A8" s="470" t="s">
        <v>823</v>
      </c>
      <c r="B8" s="470"/>
      <c r="C8" s="346"/>
      <c r="D8" s="350"/>
    </row>
    <row r="9" spans="1:6" ht="15" x14ac:dyDescent="0.25">
      <c r="A9" s="351">
        <v>2</v>
      </c>
      <c r="B9" s="352" t="s">
        <v>824</v>
      </c>
      <c r="C9" s="353">
        <v>9123.3333333333321</v>
      </c>
      <c r="D9" s="354">
        <v>673.33333333333337</v>
      </c>
    </row>
    <row r="10" spans="1:6" x14ac:dyDescent="0.2">
      <c r="A10" s="134">
        <v>3</v>
      </c>
      <c r="B10" s="355" t="s">
        <v>825</v>
      </c>
      <c r="C10" s="356">
        <v>6249.333333333333</v>
      </c>
      <c r="D10" s="357">
        <v>312.66666666666669</v>
      </c>
    </row>
    <row r="11" spans="1:6" x14ac:dyDescent="0.2">
      <c r="A11" s="134">
        <v>4</v>
      </c>
      <c r="B11" s="355" t="s">
        <v>826</v>
      </c>
      <c r="C11" s="356">
        <v>2874</v>
      </c>
      <c r="D11" s="357">
        <v>360.66666666666669</v>
      </c>
    </row>
    <row r="12" spans="1:6" ht="15" x14ac:dyDescent="0.25">
      <c r="A12" s="351">
        <v>5</v>
      </c>
      <c r="B12" s="358" t="s">
        <v>827</v>
      </c>
      <c r="C12" s="359">
        <v>2594.6666666666665</v>
      </c>
      <c r="D12" s="354">
        <v>1190.6666666666667</v>
      </c>
    </row>
    <row r="13" spans="1:6" x14ac:dyDescent="0.2">
      <c r="A13" s="134">
        <v>6</v>
      </c>
      <c r="B13" s="360" t="s">
        <v>828</v>
      </c>
      <c r="C13" s="356">
        <v>0</v>
      </c>
      <c r="D13" s="357">
        <v>0</v>
      </c>
    </row>
    <row r="14" spans="1:6" x14ac:dyDescent="0.2">
      <c r="A14" s="134">
        <v>7</v>
      </c>
      <c r="B14" s="355" t="s">
        <v>829</v>
      </c>
      <c r="C14" s="356">
        <v>2594.6666666666665</v>
      </c>
      <c r="D14" s="357">
        <v>1190.6666666666667</v>
      </c>
    </row>
    <row r="15" spans="1:6" x14ac:dyDescent="0.2">
      <c r="A15" s="134">
        <v>8</v>
      </c>
      <c r="B15" s="355" t="s">
        <v>830</v>
      </c>
      <c r="C15" s="356">
        <v>0</v>
      </c>
      <c r="D15" s="357">
        <v>0</v>
      </c>
    </row>
    <row r="16" spans="1:6" ht="15" x14ac:dyDescent="0.25">
      <c r="A16" s="351">
        <v>9</v>
      </c>
      <c r="B16" s="358" t="s">
        <v>831</v>
      </c>
      <c r="C16" s="361"/>
      <c r="D16" s="354">
        <v>0</v>
      </c>
    </row>
    <row r="17" spans="1:4" ht="15" x14ac:dyDescent="0.25">
      <c r="A17" s="351">
        <v>10</v>
      </c>
      <c r="B17" s="358" t="s">
        <v>832</v>
      </c>
      <c r="C17" s="359">
        <v>1849.6666666666667</v>
      </c>
      <c r="D17" s="359">
        <v>187</v>
      </c>
    </row>
    <row r="18" spans="1:4" x14ac:dyDescent="0.2">
      <c r="A18" s="134">
        <v>11</v>
      </c>
      <c r="B18" s="355" t="s">
        <v>833</v>
      </c>
      <c r="C18" s="356">
        <v>96</v>
      </c>
      <c r="D18" s="357">
        <v>96</v>
      </c>
    </row>
    <row r="19" spans="1:4" x14ac:dyDescent="0.2">
      <c r="A19" s="134">
        <v>12</v>
      </c>
      <c r="B19" s="355" t="s">
        <v>834</v>
      </c>
      <c r="C19" s="356">
        <v>0</v>
      </c>
      <c r="D19" s="357">
        <v>0</v>
      </c>
    </row>
    <row r="20" spans="1:4" x14ac:dyDescent="0.2">
      <c r="A20" s="134">
        <v>13</v>
      </c>
      <c r="B20" s="355" t="s">
        <v>835</v>
      </c>
      <c r="C20" s="356">
        <v>1753.6666666666667</v>
      </c>
      <c r="D20" s="357">
        <v>91</v>
      </c>
    </row>
    <row r="21" spans="1:4" ht="15" x14ac:dyDescent="0.25">
      <c r="A21" s="134">
        <v>14</v>
      </c>
      <c r="B21" s="358" t="s">
        <v>836</v>
      </c>
      <c r="C21" s="359">
        <v>869</v>
      </c>
      <c r="D21" s="354">
        <v>443.66666666666669</v>
      </c>
    </row>
    <row r="22" spans="1:4" ht="15" x14ac:dyDescent="0.25">
      <c r="A22" s="134">
        <v>15</v>
      </c>
      <c r="B22" s="358" t="s">
        <v>837</v>
      </c>
      <c r="C22" s="359">
        <v>0</v>
      </c>
      <c r="D22" s="354">
        <v>0</v>
      </c>
    </row>
    <row r="23" spans="1:4" ht="15" x14ac:dyDescent="0.25">
      <c r="A23" s="351">
        <v>16</v>
      </c>
      <c r="B23" s="362" t="s">
        <v>838</v>
      </c>
      <c r="C23" s="361"/>
      <c r="D23" s="354">
        <v>2494.666666666667</v>
      </c>
    </row>
    <row r="24" spans="1:4" ht="15" x14ac:dyDescent="0.25">
      <c r="A24" s="470" t="s">
        <v>839</v>
      </c>
      <c r="B24" s="470"/>
      <c r="C24" s="346"/>
      <c r="D24" s="350"/>
    </row>
    <row r="25" spans="1:4" ht="15" x14ac:dyDescent="0.25">
      <c r="A25" s="351">
        <v>17</v>
      </c>
      <c r="B25" s="352" t="s">
        <v>840</v>
      </c>
      <c r="C25" s="353">
        <v>0</v>
      </c>
      <c r="D25" s="363">
        <v>0</v>
      </c>
    </row>
    <row r="26" spans="1:4" ht="15" x14ac:dyDescent="0.25">
      <c r="A26" s="351">
        <v>18</v>
      </c>
      <c r="B26" s="358" t="s">
        <v>841</v>
      </c>
      <c r="C26" s="359">
        <v>145.66666666666666</v>
      </c>
      <c r="D26" s="354">
        <v>101.33333333333333</v>
      </c>
    </row>
    <row r="27" spans="1:4" x14ac:dyDescent="0.2">
      <c r="A27" s="134">
        <v>19</v>
      </c>
      <c r="B27" s="355" t="s">
        <v>842</v>
      </c>
      <c r="C27" s="364">
        <v>37.333333333333336</v>
      </c>
      <c r="D27" s="365">
        <v>37.333333333333336</v>
      </c>
    </row>
    <row r="28" spans="1:4" ht="15" x14ac:dyDescent="0.25">
      <c r="A28" s="351">
        <v>20</v>
      </c>
      <c r="B28" s="358" t="s">
        <v>843</v>
      </c>
      <c r="C28" s="366">
        <v>183</v>
      </c>
      <c r="D28" s="366">
        <v>138.66666666666666</v>
      </c>
    </row>
    <row r="29" spans="1:4" ht="19.5" x14ac:dyDescent="0.2">
      <c r="A29" s="465"/>
      <c r="B29" s="465"/>
      <c r="C29" s="367"/>
      <c r="D29" s="375" t="s">
        <v>844</v>
      </c>
    </row>
    <row r="30" spans="1:4" ht="15" x14ac:dyDescent="0.25">
      <c r="A30" s="351">
        <v>21</v>
      </c>
      <c r="B30" s="358" t="s">
        <v>821</v>
      </c>
      <c r="C30" s="368"/>
      <c r="D30" s="369">
        <v>6424.333333333333</v>
      </c>
    </row>
    <row r="31" spans="1:4" ht="15" x14ac:dyDescent="0.25">
      <c r="A31" s="351">
        <v>22</v>
      </c>
      <c r="B31" s="358" t="s">
        <v>845</v>
      </c>
      <c r="C31" s="370"/>
      <c r="D31" s="371">
        <v>2356</v>
      </c>
    </row>
    <row r="32" spans="1:4" ht="15" x14ac:dyDescent="0.25">
      <c r="A32" s="372">
        <v>23</v>
      </c>
      <c r="B32" s="362" t="s">
        <v>846</v>
      </c>
      <c r="C32" s="373"/>
      <c r="D32" s="366">
        <v>272.33333333333331</v>
      </c>
    </row>
  </sheetData>
  <mergeCells count="8">
    <mergeCell ref="B1:C1"/>
    <mergeCell ref="C4:C5"/>
    <mergeCell ref="D4:D5"/>
    <mergeCell ref="A29:B29"/>
    <mergeCell ref="A4:B5"/>
    <mergeCell ref="A6:B6"/>
    <mergeCell ref="A8:B8"/>
    <mergeCell ref="A24:B24"/>
  </mergeCells>
  <hyperlinks>
    <hyperlink ref="F1" location="Innhold!A1" display="Tilbake til  oversikt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39"/>
  <sheetViews>
    <sheetView workbookViewId="0">
      <selection activeCell="J2" sqref="J2"/>
    </sheetView>
  </sheetViews>
  <sheetFormatPr baseColWidth="10" defaultRowHeight="12" x14ac:dyDescent="0.2"/>
  <cols>
    <col min="1" max="1" width="6" bestFit="1" customWidth="1"/>
    <col min="2" max="2" width="81.33203125" bestFit="1" customWidth="1"/>
  </cols>
  <sheetData>
    <row r="1" spans="1:7" x14ac:dyDescent="0.2">
      <c r="A1" s="275" t="s">
        <v>816</v>
      </c>
      <c r="B1" s="462" t="s">
        <v>700</v>
      </c>
      <c r="C1" s="462"/>
      <c r="F1" s="278" t="s">
        <v>343</v>
      </c>
    </row>
    <row r="3" spans="1:7" x14ac:dyDescent="0.2">
      <c r="G3" s="376">
        <v>43830</v>
      </c>
    </row>
    <row r="4" spans="1:7" x14ac:dyDescent="0.2">
      <c r="A4" s="399" t="s">
        <v>871</v>
      </c>
      <c r="B4" s="400"/>
      <c r="C4" s="400"/>
      <c r="D4" s="400"/>
      <c r="E4" s="400"/>
      <c r="F4" s="400"/>
      <c r="G4" s="401"/>
    </row>
    <row r="5" spans="1:7" x14ac:dyDescent="0.2">
      <c r="A5" s="402">
        <v>1</v>
      </c>
      <c r="B5" s="403" t="s">
        <v>872</v>
      </c>
      <c r="C5" s="404">
        <v>3532.90730136</v>
      </c>
      <c r="D5" s="404">
        <v>0</v>
      </c>
      <c r="E5" s="404">
        <v>0</v>
      </c>
      <c r="F5" s="404">
        <v>600</v>
      </c>
      <c r="G5" s="404">
        <v>4132.90730136</v>
      </c>
    </row>
    <row r="6" spans="1:7" x14ac:dyDescent="0.2">
      <c r="A6" s="402">
        <v>2</v>
      </c>
      <c r="B6" s="405" t="s">
        <v>873</v>
      </c>
      <c r="C6" s="404">
        <v>3532.90730136</v>
      </c>
      <c r="D6" s="404">
        <v>0</v>
      </c>
      <c r="E6" s="404">
        <v>0</v>
      </c>
      <c r="F6" s="404">
        <v>600</v>
      </c>
      <c r="G6" s="404">
        <v>4132.90730136</v>
      </c>
    </row>
    <row r="7" spans="1:7" x14ac:dyDescent="0.2">
      <c r="A7" s="402">
        <v>3</v>
      </c>
      <c r="B7" s="406" t="s">
        <v>874</v>
      </c>
      <c r="C7" s="404">
        <v>0</v>
      </c>
      <c r="D7" s="404">
        <v>0</v>
      </c>
      <c r="E7" s="404">
        <v>0</v>
      </c>
      <c r="F7" s="404">
        <v>0</v>
      </c>
      <c r="G7" s="404">
        <v>0</v>
      </c>
    </row>
    <row r="8" spans="1:7" x14ac:dyDescent="0.2">
      <c r="A8" s="402">
        <v>4</v>
      </c>
      <c r="B8" s="403" t="s">
        <v>875</v>
      </c>
      <c r="C8" s="404">
        <v>10980.781062</v>
      </c>
      <c r="D8" s="404">
        <v>0</v>
      </c>
      <c r="E8" s="404">
        <v>0</v>
      </c>
      <c r="F8" s="404">
        <v>0</v>
      </c>
      <c r="G8" s="404">
        <v>10197.1844322</v>
      </c>
    </row>
    <row r="9" spans="1:7" x14ac:dyDescent="0.2">
      <c r="A9" s="402">
        <v>5</v>
      </c>
      <c r="B9" s="406" t="s">
        <v>876</v>
      </c>
      <c r="C9" s="404">
        <v>6289.6295280000004</v>
      </c>
      <c r="D9" s="404">
        <v>0</v>
      </c>
      <c r="E9" s="404">
        <v>0</v>
      </c>
      <c r="F9" s="404">
        <v>0</v>
      </c>
      <c r="G9" s="404">
        <v>5975.1480516000001</v>
      </c>
    </row>
    <row r="10" spans="1:7" x14ac:dyDescent="0.2">
      <c r="A10" s="402">
        <v>6</v>
      </c>
      <c r="B10" s="406" t="s">
        <v>877</v>
      </c>
      <c r="C10" s="404">
        <v>4691.1515339999996</v>
      </c>
      <c r="D10" s="404">
        <v>0</v>
      </c>
      <c r="E10" s="404">
        <v>0</v>
      </c>
      <c r="F10" s="404">
        <v>0</v>
      </c>
      <c r="G10" s="404">
        <v>4222.0363805999996</v>
      </c>
    </row>
    <row r="11" spans="1:7" x14ac:dyDescent="0.2">
      <c r="A11" s="402">
        <v>7</v>
      </c>
      <c r="B11" s="403" t="s">
        <v>878</v>
      </c>
      <c r="C11" s="404">
        <v>0</v>
      </c>
      <c r="D11" s="404">
        <v>5021.057127</v>
      </c>
      <c r="E11" s="404">
        <v>1551.1155309999999</v>
      </c>
      <c r="F11" s="404">
        <v>19500.388588000002</v>
      </c>
      <c r="G11" s="404">
        <v>21798.403223500001</v>
      </c>
    </row>
    <row r="12" spans="1:7" x14ac:dyDescent="0.2">
      <c r="A12" s="402">
        <v>8</v>
      </c>
      <c r="B12" s="406" t="s">
        <v>879</v>
      </c>
      <c r="C12" s="404">
        <v>0</v>
      </c>
      <c r="D12" s="404">
        <v>3529.9761269999999</v>
      </c>
      <c r="E12" s="404">
        <v>280.903617</v>
      </c>
      <c r="F12" s="404">
        <v>0</v>
      </c>
      <c r="G12" s="404">
        <v>1662.9086789999999</v>
      </c>
    </row>
    <row r="13" spans="1:7" x14ac:dyDescent="0.2">
      <c r="A13" s="402">
        <v>9</v>
      </c>
      <c r="B13" s="406" t="s">
        <v>880</v>
      </c>
      <c r="C13" s="404">
        <v>0</v>
      </c>
      <c r="D13" s="404">
        <v>1491.0809999999999</v>
      </c>
      <c r="E13" s="404">
        <v>1270.211914</v>
      </c>
      <c r="F13" s="404">
        <v>19500.388588000002</v>
      </c>
      <c r="G13" s="404">
        <v>20135.494544500001</v>
      </c>
    </row>
    <row r="14" spans="1:7" x14ac:dyDescent="0.2">
      <c r="A14" s="402">
        <v>10</v>
      </c>
      <c r="B14" s="403" t="s">
        <v>881</v>
      </c>
      <c r="C14" s="404">
        <v>0</v>
      </c>
      <c r="D14" s="404">
        <v>0</v>
      </c>
      <c r="E14" s="404">
        <v>0</v>
      </c>
      <c r="F14" s="404">
        <v>0</v>
      </c>
      <c r="G14" s="404">
        <v>0</v>
      </c>
    </row>
    <row r="15" spans="1:7" x14ac:dyDescent="0.2">
      <c r="A15" s="402">
        <v>11</v>
      </c>
      <c r="B15" s="403" t="s">
        <v>42</v>
      </c>
      <c r="C15" s="404">
        <v>860.42428363999943</v>
      </c>
      <c r="D15" s="404">
        <v>18.257165999999998</v>
      </c>
      <c r="E15" s="404">
        <v>0</v>
      </c>
      <c r="F15" s="404">
        <v>300</v>
      </c>
      <c r="G15" s="404">
        <v>300</v>
      </c>
    </row>
    <row r="16" spans="1:7" x14ac:dyDescent="0.2">
      <c r="A16" s="402">
        <v>12</v>
      </c>
      <c r="B16" s="406" t="s">
        <v>882</v>
      </c>
      <c r="C16" s="407"/>
      <c r="D16" s="404">
        <v>18.257165999999998</v>
      </c>
      <c r="E16" s="404"/>
      <c r="F16" s="404"/>
      <c r="G16" s="407"/>
    </row>
    <row r="17" spans="1:7" x14ac:dyDescent="0.2">
      <c r="A17" s="402">
        <v>13</v>
      </c>
      <c r="B17" s="406" t="s">
        <v>883</v>
      </c>
      <c r="C17" s="404">
        <v>860.42428363999943</v>
      </c>
      <c r="D17" s="404">
        <v>0</v>
      </c>
      <c r="E17" s="404">
        <v>0</v>
      </c>
      <c r="F17" s="404">
        <v>300</v>
      </c>
      <c r="G17" s="404">
        <v>300</v>
      </c>
    </row>
    <row r="18" spans="1:7" x14ac:dyDescent="0.2">
      <c r="A18" s="402">
        <v>14</v>
      </c>
      <c r="B18" s="403" t="s">
        <v>884</v>
      </c>
      <c r="C18" s="407"/>
      <c r="D18" s="407"/>
      <c r="E18" s="407"/>
      <c r="F18" s="407"/>
      <c r="G18" s="404">
        <v>36428.49495706</v>
      </c>
    </row>
    <row r="19" spans="1:7" x14ac:dyDescent="0.2">
      <c r="A19" s="399" t="s">
        <v>885</v>
      </c>
      <c r="B19" s="400"/>
      <c r="C19" s="400"/>
      <c r="D19" s="400"/>
      <c r="E19" s="400"/>
      <c r="F19" s="400"/>
      <c r="G19" s="401"/>
    </row>
    <row r="20" spans="1:7" x14ac:dyDescent="0.2">
      <c r="A20" s="402">
        <v>15</v>
      </c>
      <c r="B20" s="403" t="s">
        <v>886</v>
      </c>
      <c r="C20" s="407"/>
      <c r="D20" s="407"/>
      <c r="E20" s="407"/>
      <c r="F20" s="407"/>
      <c r="G20" s="404">
        <v>1001.68124095</v>
      </c>
    </row>
    <row r="21" spans="1:7" x14ac:dyDescent="0.2">
      <c r="A21" s="402">
        <v>16</v>
      </c>
      <c r="B21" s="403" t="s">
        <v>887</v>
      </c>
      <c r="C21" s="404">
        <v>15.957652</v>
      </c>
      <c r="D21" s="404">
        <v>0</v>
      </c>
      <c r="E21" s="404">
        <v>0</v>
      </c>
      <c r="F21" s="404">
        <v>0</v>
      </c>
      <c r="G21" s="404">
        <v>15.957652</v>
      </c>
    </row>
    <row r="22" spans="1:7" x14ac:dyDescent="0.2">
      <c r="A22" s="402">
        <v>17</v>
      </c>
      <c r="B22" s="403" t="s">
        <v>888</v>
      </c>
      <c r="C22" s="404">
        <v>0</v>
      </c>
      <c r="D22" s="404">
        <v>0</v>
      </c>
      <c r="E22" s="404">
        <v>5.5900000000000004E-4</v>
      </c>
      <c r="F22" s="404">
        <v>0</v>
      </c>
      <c r="G22" s="404">
        <v>2.7950000000000002E-4</v>
      </c>
    </row>
    <row r="23" spans="1:7" x14ac:dyDescent="0.2">
      <c r="A23" s="402">
        <v>18</v>
      </c>
      <c r="B23" s="405" t="s">
        <v>889</v>
      </c>
      <c r="C23" s="404">
        <v>0</v>
      </c>
      <c r="D23" s="404">
        <v>0</v>
      </c>
      <c r="E23" s="404">
        <v>0</v>
      </c>
      <c r="F23" s="404">
        <v>0</v>
      </c>
      <c r="G23" s="404">
        <v>0</v>
      </c>
    </row>
    <row r="24" spans="1:7" x14ac:dyDescent="0.2">
      <c r="A24" s="402">
        <v>19</v>
      </c>
      <c r="B24" s="405" t="s">
        <v>890</v>
      </c>
      <c r="C24" s="404">
        <v>0</v>
      </c>
      <c r="D24" s="404">
        <v>0</v>
      </c>
      <c r="E24" s="404">
        <v>5.5900000000000004E-4</v>
      </c>
      <c r="F24" s="404">
        <v>0</v>
      </c>
      <c r="G24" s="404">
        <v>2.7950000000000002E-4</v>
      </c>
    </row>
    <row r="25" spans="1:7" x14ac:dyDescent="0.2">
      <c r="A25" s="402">
        <v>20</v>
      </c>
      <c r="B25" s="405" t="s">
        <v>891</v>
      </c>
      <c r="C25" s="404">
        <v>0</v>
      </c>
      <c r="D25" s="404">
        <v>290.94650799999999</v>
      </c>
      <c r="E25" s="404">
        <v>354.71059300000002</v>
      </c>
      <c r="F25" s="404">
        <v>7131.4346839999998</v>
      </c>
      <c r="G25" s="404">
        <v>6403.8260946499995</v>
      </c>
    </row>
    <row r="26" spans="1:7" x14ac:dyDescent="0.2">
      <c r="A26" s="402">
        <v>21</v>
      </c>
      <c r="B26" s="408" t="s">
        <v>892</v>
      </c>
      <c r="C26" s="404">
        <v>0</v>
      </c>
      <c r="D26" s="404">
        <v>13.948876249841037</v>
      </c>
      <c r="E26" s="404">
        <v>17.005923873349019</v>
      </c>
      <c r="F26" s="404">
        <v>341.90305487680996</v>
      </c>
      <c r="G26" s="404">
        <v>237.7143857315215</v>
      </c>
    </row>
    <row r="27" spans="1:7" x14ac:dyDescent="0.2">
      <c r="A27" s="402">
        <v>22</v>
      </c>
      <c r="B27" s="405" t="s">
        <v>893</v>
      </c>
      <c r="C27" s="404">
        <v>0</v>
      </c>
      <c r="D27" s="404">
        <v>78.628146999999998</v>
      </c>
      <c r="E27" s="404">
        <v>201.31142299999999</v>
      </c>
      <c r="F27" s="404">
        <v>26168.318552000001</v>
      </c>
      <c r="G27" s="404">
        <v>22376.767531549998</v>
      </c>
    </row>
    <row r="28" spans="1:7" x14ac:dyDescent="0.2">
      <c r="A28" s="402">
        <v>23</v>
      </c>
      <c r="B28" s="408" t="s">
        <v>892</v>
      </c>
      <c r="C28" s="404">
        <v>0</v>
      </c>
      <c r="D28" s="404">
        <v>78.628146999999998</v>
      </c>
      <c r="E28" s="404">
        <v>201.31142299999999</v>
      </c>
      <c r="F28" s="404">
        <v>25914.937388000002</v>
      </c>
      <c r="G28" s="404">
        <v>22212.069830250002</v>
      </c>
    </row>
    <row r="29" spans="1:7" x14ac:dyDescent="0.2">
      <c r="A29" s="402">
        <v>24</v>
      </c>
      <c r="B29" s="405" t="s">
        <v>894</v>
      </c>
      <c r="C29" s="404">
        <v>69.262304999999998</v>
      </c>
      <c r="D29" s="404">
        <v>0</v>
      </c>
      <c r="E29" s="404">
        <v>50.338569</v>
      </c>
      <c r="F29" s="404">
        <v>138.49278899999999</v>
      </c>
      <c r="G29" s="404">
        <v>212.15046014999999</v>
      </c>
    </row>
    <row r="30" spans="1:7" x14ac:dyDescent="0.2">
      <c r="A30" s="402">
        <v>25</v>
      </c>
      <c r="B30" s="403" t="s">
        <v>895</v>
      </c>
      <c r="C30" s="404">
        <v>0</v>
      </c>
      <c r="D30" s="404">
        <v>0</v>
      </c>
      <c r="E30" s="404">
        <v>0</v>
      </c>
      <c r="F30" s="404">
        <v>0</v>
      </c>
      <c r="G30" s="404">
        <v>0</v>
      </c>
    </row>
    <row r="31" spans="1:7" x14ac:dyDescent="0.2">
      <c r="A31" s="402">
        <v>26</v>
      </c>
      <c r="B31" s="403" t="s">
        <v>37</v>
      </c>
      <c r="C31" s="404">
        <v>839.10287315000164</v>
      </c>
      <c r="D31" s="404">
        <v>209.93412499999999</v>
      </c>
      <c r="E31" s="404">
        <v>0</v>
      </c>
      <c r="F31" s="404">
        <v>0</v>
      </c>
      <c r="G31" s="404">
        <v>1002.5740993500017</v>
      </c>
    </row>
    <row r="32" spans="1:7" x14ac:dyDescent="0.2">
      <c r="A32" s="402">
        <v>27</v>
      </c>
      <c r="B32" s="405" t="s">
        <v>896</v>
      </c>
      <c r="C32" s="404">
        <v>0</v>
      </c>
      <c r="D32" s="407"/>
      <c r="E32" s="407"/>
      <c r="F32" s="407"/>
      <c r="G32" s="404">
        <v>0</v>
      </c>
    </row>
    <row r="33" spans="1:7" x14ac:dyDescent="0.2">
      <c r="A33" s="402">
        <v>28</v>
      </c>
      <c r="B33" s="405" t="s">
        <v>897</v>
      </c>
      <c r="C33" s="407"/>
      <c r="D33" s="404">
        <v>0</v>
      </c>
      <c r="E33" s="404"/>
      <c r="F33" s="404"/>
      <c r="G33" s="404">
        <v>0</v>
      </c>
    </row>
    <row r="34" spans="1:7" x14ac:dyDescent="0.2">
      <c r="A34" s="402">
        <v>29</v>
      </c>
      <c r="B34" s="405" t="s">
        <v>898</v>
      </c>
      <c r="C34" s="407"/>
      <c r="D34" s="404">
        <v>174.67695900000001</v>
      </c>
      <c r="E34" s="404"/>
      <c r="F34" s="404"/>
      <c r="G34" s="404">
        <v>156.41979300000003</v>
      </c>
    </row>
    <row r="35" spans="1:7" x14ac:dyDescent="0.2">
      <c r="A35" s="402">
        <v>30</v>
      </c>
      <c r="B35" s="405" t="s">
        <v>899</v>
      </c>
      <c r="C35" s="407"/>
      <c r="D35" s="404">
        <v>35.257165999999998</v>
      </c>
      <c r="E35" s="404"/>
      <c r="F35" s="404"/>
      <c r="G35" s="404">
        <v>7.0514332</v>
      </c>
    </row>
    <row r="36" spans="1:7" x14ac:dyDescent="0.2">
      <c r="A36" s="402">
        <v>31</v>
      </c>
      <c r="B36" s="405" t="s">
        <v>37</v>
      </c>
      <c r="C36" s="404">
        <v>839.10287315000164</v>
      </c>
      <c r="D36" s="404">
        <v>0</v>
      </c>
      <c r="E36" s="404">
        <v>0</v>
      </c>
      <c r="F36" s="404">
        <v>0</v>
      </c>
      <c r="G36" s="404">
        <v>839.10287315000164</v>
      </c>
    </row>
    <row r="37" spans="1:7" x14ac:dyDescent="0.2">
      <c r="A37" s="402">
        <v>32</v>
      </c>
      <c r="B37" s="403" t="s">
        <v>73</v>
      </c>
      <c r="C37" s="407"/>
      <c r="D37" s="404">
        <v>2303.25558</v>
      </c>
      <c r="E37" s="404">
        <v>0</v>
      </c>
      <c r="F37" s="404">
        <v>0</v>
      </c>
      <c r="G37" s="404">
        <v>115.162779</v>
      </c>
    </row>
    <row r="38" spans="1:7" x14ac:dyDescent="0.2">
      <c r="A38" s="402">
        <v>33</v>
      </c>
      <c r="B38" s="403" t="s">
        <v>900</v>
      </c>
      <c r="C38" s="407"/>
      <c r="D38" s="407"/>
      <c r="E38" s="407"/>
      <c r="F38" s="407"/>
      <c r="G38" s="404">
        <v>31128.120137149996</v>
      </c>
    </row>
    <row r="39" spans="1:7" x14ac:dyDescent="0.2">
      <c r="A39" s="402">
        <v>34</v>
      </c>
      <c r="B39" s="403" t="s">
        <v>901</v>
      </c>
      <c r="C39" s="407"/>
      <c r="D39" s="407"/>
      <c r="E39" s="407"/>
      <c r="F39" s="407"/>
      <c r="G39" s="404">
        <v>117.02760975142938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6"/>
  <sheetViews>
    <sheetView workbookViewId="0">
      <selection activeCell="C3" sqref="C3"/>
    </sheetView>
  </sheetViews>
  <sheetFormatPr baseColWidth="10" defaultRowHeight="10.5" x14ac:dyDescent="0.15"/>
  <cols>
    <col min="1" max="1" width="7.6640625" style="53" bestFit="1" customWidth="1"/>
    <col min="2" max="2" width="68.83203125" style="53" customWidth="1"/>
    <col min="3" max="5" width="16" style="53" customWidth="1"/>
    <col min="6" max="16384" width="12" style="53"/>
  </cols>
  <sheetData>
    <row r="1" spans="1:7" x14ac:dyDescent="0.15">
      <c r="A1" s="67" t="s">
        <v>719</v>
      </c>
      <c r="B1" s="67" t="s">
        <v>356</v>
      </c>
    </row>
    <row r="2" spans="1:7" x14ac:dyDescent="0.15">
      <c r="G2" s="137" t="s">
        <v>343</v>
      </c>
    </row>
    <row r="3" spans="1:7" x14ac:dyDescent="0.15">
      <c r="C3" s="392">
        <f>+Innhold!D2</f>
        <v>43921</v>
      </c>
      <c r="D3" s="392">
        <f>EOMONTH(C3,-3)</f>
        <v>43830</v>
      </c>
      <c r="E3" s="392">
        <f>+C3</f>
        <v>43921</v>
      </c>
    </row>
    <row r="4" spans="1:7" x14ac:dyDescent="0.15">
      <c r="A4" s="471"/>
      <c r="B4" s="472"/>
      <c r="C4" s="46" t="s">
        <v>0</v>
      </c>
      <c r="D4" s="46" t="s">
        <v>1</v>
      </c>
      <c r="E4" s="46" t="s">
        <v>2</v>
      </c>
    </row>
    <row r="5" spans="1:7" ht="29.25" customHeight="1" x14ac:dyDescent="0.15">
      <c r="A5" s="473"/>
      <c r="B5" s="474"/>
      <c r="C5" s="475" t="s">
        <v>11</v>
      </c>
      <c r="D5" s="475"/>
      <c r="E5" s="475" t="s">
        <v>12</v>
      </c>
    </row>
    <row r="6" spans="1:7" ht="12.75" customHeight="1" x14ac:dyDescent="0.15">
      <c r="A6" s="473"/>
      <c r="B6" s="474"/>
      <c r="C6" s="475"/>
      <c r="D6" s="475"/>
      <c r="E6" s="475"/>
    </row>
    <row r="7" spans="1:7" x14ac:dyDescent="0.15">
      <c r="A7" s="473"/>
      <c r="B7" s="474"/>
      <c r="C7" s="46" t="s">
        <v>3</v>
      </c>
      <c r="D7" s="47" t="s">
        <v>4</v>
      </c>
      <c r="E7" s="46" t="s">
        <v>3</v>
      </c>
    </row>
    <row r="8" spans="1:7" ht="12" customHeight="1" x14ac:dyDescent="0.15">
      <c r="A8" s="61">
        <v>1</v>
      </c>
      <c r="B8" s="48" t="s">
        <v>13</v>
      </c>
      <c r="C8" s="54">
        <v>17649.105497109998</v>
      </c>
      <c r="D8" s="55">
        <v>17583.005077560003</v>
      </c>
      <c r="E8" s="54">
        <v>1411.9284397687998</v>
      </c>
    </row>
    <row r="9" spans="1:7" ht="12" customHeight="1" x14ac:dyDescent="0.15">
      <c r="A9" s="61">
        <v>2</v>
      </c>
      <c r="B9" s="49" t="s">
        <v>15</v>
      </c>
      <c r="C9" s="54">
        <v>17649.105497109998</v>
      </c>
      <c r="D9" s="55">
        <v>17583.005077560003</v>
      </c>
      <c r="E9" s="54">
        <v>1411.9284397687998</v>
      </c>
    </row>
    <row r="10" spans="1:7" ht="12" customHeight="1" x14ac:dyDescent="0.15">
      <c r="A10" s="61">
        <v>3</v>
      </c>
      <c r="B10" s="49" t="s">
        <v>100</v>
      </c>
      <c r="C10" s="54" t="s">
        <v>313</v>
      </c>
      <c r="D10" s="55" t="s">
        <v>313</v>
      </c>
      <c r="E10" s="54" t="s">
        <v>313</v>
      </c>
    </row>
    <row r="11" spans="1:7" ht="12" customHeight="1" x14ac:dyDescent="0.15">
      <c r="A11" s="61">
        <v>4</v>
      </c>
      <c r="B11" s="49" t="s">
        <v>99</v>
      </c>
      <c r="C11" s="54" t="s">
        <v>313</v>
      </c>
      <c r="D11" s="55" t="s">
        <v>313</v>
      </c>
      <c r="E11" s="54" t="s">
        <v>313</v>
      </c>
    </row>
    <row r="12" spans="1:7" ht="12" customHeight="1" x14ac:dyDescent="0.15">
      <c r="A12" s="61">
        <v>5</v>
      </c>
      <c r="B12" s="49" t="s">
        <v>102</v>
      </c>
      <c r="C12" s="54" t="s">
        <v>313</v>
      </c>
      <c r="D12" s="55" t="s">
        <v>313</v>
      </c>
      <c r="E12" s="54" t="s">
        <v>313</v>
      </c>
    </row>
    <row r="13" spans="1:7" ht="12" customHeight="1" x14ac:dyDescent="0.15">
      <c r="A13" s="61">
        <v>6</v>
      </c>
      <c r="B13" s="48" t="s">
        <v>16</v>
      </c>
      <c r="C13" s="54">
        <v>99.123074700000004</v>
      </c>
      <c r="D13" s="55">
        <v>71.118017099999989</v>
      </c>
      <c r="E13" s="54">
        <v>7.9298459760000011</v>
      </c>
    </row>
    <row r="14" spans="1:7" ht="12" customHeight="1" x14ac:dyDescent="0.15">
      <c r="A14" s="61">
        <v>7</v>
      </c>
      <c r="B14" s="50" t="s">
        <v>130</v>
      </c>
      <c r="C14" s="54">
        <v>40.499033700000005</v>
      </c>
      <c r="D14" s="55">
        <v>28.737542100000002</v>
      </c>
      <c r="E14" s="54">
        <v>3.2399226960000003</v>
      </c>
    </row>
    <row r="15" spans="1:7" ht="12" customHeight="1" x14ac:dyDescent="0.15">
      <c r="A15" s="61">
        <v>8</v>
      </c>
      <c r="B15" s="50" t="s">
        <v>17</v>
      </c>
      <c r="C15" s="54" t="s">
        <v>313</v>
      </c>
      <c r="D15" s="55" t="s">
        <v>313</v>
      </c>
      <c r="E15" s="54" t="s">
        <v>313</v>
      </c>
    </row>
    <row r="16" spans="1:7" ht="12" customHeight="1" x14ac:dyDescent="0.15">
      <c r="A16" s="243">
        <v>9</v>
      </c>
      <c r="B16" s="244" t="s">
        <v>708</v>
      </c>
      <c r="C16" s="245" t="s">
        <v>313</v>
      </c>
      <c r="D16" s="246" t="s">
        <v>313</v>
      </c>
      <c r="E16" s="245" t="s">
        <v>313</v>
      </c>
    </row>
    <row r="17" spans="1:5" ht="12" customHeight="1" x14ac:dyDescent="0.15">
      <c r="A17" s="61">
        <v>10</v>
      </c>
      <c r="B17" s="50" t="s">
        <v>709</v>
      </c>
      <c r="C17" s="54">
        <v>58.624040999999998</v>
      </c>
      <c r="D17" s="55">
        <v>42.380474999999997</v>
      </c>
      <c r="E17" s="54">
        <v>4.6899232800000004</v>
      </c>
    </row>
    <row r="18" spans="1:5" ht="12" customHeight="1" x14ac:dyDescent="0.15">
      <c r="A18" s="232">
        <v>11</v>
      </c>
      <c r="B18" s="50" t="s">
        <v>710</v>
      </c>
      <c r="C18" s="54"/>
      <c r="D18" s="55"/>
      <c r="E18" s="54"/>
    </row>
    <row r="19" spans="1:5" ht="12" customHeight="1" x14ac:dyDescent="0.15">
      <c r="A19" s="232">
        <v>12</v>
      </c>
      <c r="B19" s="50" t="s">
        <v>711</v>
      </c>
      <c r="C19" s="54"/>
      <c r="D19" s="55"/>
      <c r="E19" s="54"/>
    </row>
    <row r="20" spans="1:5" ht="12" customHeight="1" x14ac:dyDescent="0.15">
      <c r="A20" s="232">
        <v>13</v>
      </c>
      <c r="B20" s="50" t="s">
        <v>712</v>
      </c>
      <c r="C20" s="54"/>
      <c r="D20" s="55"/>
      <c r="E20" s="54"/>
    </row>
    <row r="21" spans="1:5" ht="12" customHeight="1" x14ac:dyDescent="0.15">
      <c r="A21" s="232">
        <v>14</v>
      </c>
      <c r="B21" s="50" t="s">
        <v>713</v>
      </c>
      <c r="C21" s="54"/>
      <c r="D21" s="55"/>
      <c r="E21" s="54"/>
    </row>
    <row r="22" spans="1:5" ht="12" customHeight="1" x14ac:dyDescent="0.15">
      <c r="A22" s="61">
        <v>15</v>
      </c>
      <c r="B22" s="51" t="s">
        <v>21</v>
      </c>
      <c r="C22" s="54" t="s">
        <v>313</v>
      </c>
      <c r="D22" s="55" t="s">
        <v>313</v>
      </c>
      <c r="E22" s="54" t="s">
        <v>313</v>
      </c>
    </row>
    <row r="23" spans="1:5" ht="12" customHeight="1" x14ac:dyDescent="0.15">
      <c r="A23" s="61">
        <v>16</v>
      </c>
      <c r="B23" s="51" t="s">
        <v>22</v>
      </c>
      <c r="C23" s="54" t="s">
        <v>313</v>
      </c>
      <c r="D23" s="55" t="s">
        <v>313</v>
      </c>
      <c r="E23" s="54" t="s">
        <v>313</v>
      </c>
    </row>
    <row r="24" spans="1:5" ht="12" customHeight="1" x14ac:dyDescent="0.15">
      <c r="A24" s="61">
        <v>17</v>
      </c>
      <c r="B24" s="50" t="s">
        <v>14</v>
      </c>
      <c r="C24" s="54" t="s">
        <v>313</v>
      </c>
      <c r="D24" s="55" t="s">
        <v>313</v>
      </c>
      <c r="E24" s="54" t="s">
        <v>313</v>
      </c>
    </row>
    <row r="25" spans="1:5" ht="12" customHeight="1" x14ac:dyDescent="0.15">
      <c r="A25" s="61">
        <v>18</v>
      </c>
      <c r="B25" s="50" t="s">
        <v>128</v>
      </c>
      <c r="C25" s="54" t="s">
        <v>313</v>
      </c>
      <c r="D25" s="55" t="s">
        <v>313</v>
      </c>
      <c r="E25" s="54" t="s">
        <v>313</v>
      </c>
    </row>
    <row r="26" spans="1:5" ht="12" customHeight="1" x14ac:dyDescent="0.15">
      <c r="A26" s="61">
        <v>19</v>
      </c>
      <c r="B26" s="50" t="s">
        <v>23</v>
      </c>
      <c r="C26" s="54" t="s">
        <v>313</v>
      </c>
      <c r="D26" s="55" t="s">
        <v>313</v>
      </c>
      <c r="E26" s="54" t="s">
        <v>313</v>
      </c>
    </row>
    <row r="27" spans="1:5" ht="12" customHeight="1" x14ac:dyDescent="0.15">
      <c r="A27" s="61">
        <v>20</v>
      </c>
      <c r="B27" s="51" t="s">
        <v>20</v>
      </c>
      <c r="C27" s="54" t="s">
        <v>313</v>
      </c>
      <c r="D27" s="55" t="s">
        <v>313</v>
      </c>
      <c r="E27" s="54" t="s">
        <v>313</v>
      </c>
    </row>
    <row r="28" spans="1:5" ht="12" customHeight="1" x14ac:dyDescent="0.15">
      <c r="A28" s="61">
        <v>21</v>
      </c>
      <c r="B28" s="50" t="s">
        <v>15</v>
      </c>
      <c r="C28" s="54" t="s">
        <v>313</v>
      </c>
      <c r="D28" s="55" t="s">
        <v>313</v>
      </c>
      <c r="E28" s="54" t="s">
        <v>313</v>
      </c>
    </row>
    <row r="29" spans="1:5" ht="12" customHeight="1" x14ac:dyDescent="0.15">
      <c r="A29" s="61">
        <v>22</v>
      </c>
      <c r="B29" s="50" t="s">
        <v>101</v>
      </c>
      <c r="C29" s="54" t="s">
        <v>313</v>
      </c>
      <c r="D29" s="55" t="s">
        <v>313</v>
      </c>
      <c r="E29" s="54" t="s">
        <v>313</v>
      </c>
    </row>
    <row r="30" spans="1:5" ht="12" customHeight="1" x14ac:dyDescent="0.15">
      <c r="A30" s="61">
        <v>23</v>
      </c>
      <c r="B30" s="51" t="s">
        <v>714</v>
      </c>
      <c r="C30" s="54" t="s">
        <v>313</v>
      </c>
      <c r="D30" s="55" t="s">
        <v>313</v>
      </c>
      <c r="E30" s="54" t="s">
        <v>313</v>
      </c>
    </row>
    <row r="31" spans="1:5" ht="12" customHeight="1" x14ac:dyDescent="0.15">
      <c r="A31" s="61">
        <v>24</v>
      </c>
      <c r="B31" s="51" t="s">
        <v>19</v>
      </c>
      <c r="C31" s="54">
        <v>1363.110625</v>
      </c>
      <c r="D31" s="55">
        <v>1363.110625</v>
      </c>
      <c r="E31" s="54">
        <v>109.04885</v>
      </c>
    </row>
    <row r="32" spans="1:5" ht="12" customHeight="1" x14ac:dyDescent="0.15">
      <c r="A32" s="61">
        <v>25</v>
      </c>
      <c r="B32" s="51" t="s">
        <v>18</v>
      </c>
      <c r="C32" s="54">
        <v>468.0280234</v>
      </c>
      <c r="D32" s="55">
        <v>433.11607189999995</v>
      </c>
      <c r="E32" s="54">
        <v>37.442241872000004</v>
      </c>
    </row>
    <row r="33" spans="1:5" ht="12" customHeight="1" x14ac:dyDescent="0.15">
      <c r="A33" s="61">
        <v>26</v>
      </c>
      <c r="B33" s="51" t="s">
        <v>715</v>
      </c>
      <c r="C33" s="54"/>
      <c r="D33" s="55"/>
      <c r="E33" s="54"/>
    </row>
    <row r="34" spans="1:5" ht="12" customHeight="1" x14ac:dyDescent="0.15">
      <c r="A34" s="61">
        <v>27</v>
      </c>
      <c r="B34" s="51" t="s">
        <v>716</v>
      </c>
      <c r="C34" s="54"/>
      <c r="D34" s="55"/>
      <c r="E34" s="54"/>
    </row>
    <row r="35" spans="1:5" ht="12" customHeight="1" x14ac:dyDescent="0.15">
      <c r="A35" s="61">
        <v>28</v>
      </c>
      <c r="B35" s="51" t="s">
        <v>717</v>
      </c>
      <c r="C35" s="54" t="s">
        <v>313</v>
      </c>
      <c r="D35" s="55" t="s">
        <v>313</v>
      </c>
      <c r="E35" s="54" t="s">
        <v>313</v>
      </c>
    </row>
    <row r="36" spans="1:5" ht="12" customHeight="1" x14ac:dyDescent="0.15">
      <c r="A36" s="61">
        <v>29</v>
      </c>
      <c r="B36" s="52" t="s">
        <v>718</v>
      </c>
      <c r="C36" s="56">
        <v>19579.367220209999</v>
      </c>
      <c r="D36" s="219">
        <v>19450.349791560002</v>
      </c>
      <c r="E36" s="56">
        <v>1566.3493776167998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34"/>
  <sheetViews>
    <sheetView workbookViewId="0">
      <selection activeCell="J2" sqref="J2"/>
    </sheetView>
  </sheetViews>
  <sheetFormatPr baseColWidth="10" defaultRowHeight="10.5" x14ac:dyDescent="0.15"/>
  <cols>
    <col min="1" max="1" width="6.6640625" style="53" bestFit="1" customWidth="1"/>
    <col min="2" max="2" width="56.5" style="53" customWidth="1"/>
    <col min="3" max="6" width="16" style="53" customWidth="1"/>
    <col min="7" max="7" width="17" style="53" customWidth="1"/>
    <col min="8" max="9" width="16" style="53" customWidth="1"/>
    <col min="10" max="16384" width="12" style="53"/>
  </cols>
  <sheetData>
    <row r="1" spans="1:9" x14ac:dyDescent="0.15">
      <c r="A1" s="67" t="s">
        <v>721</v>
      </c>
      <c r="B1" s="67" t="s">
        <v>355</v>
      </c>
    </row>
    <row r="2" spans="1:9" x14ac:dyDescent="0.15">
      <c r="H2" s="137" t="s">
        <v>343</v>
      </c>
    </row>
    <row r="3" spans="1:9" x14ac:dyDescent="0.15">
      <c r="C3" s="186">
        <v>43830</v>
      </c>
    </row>
    <row r="4" spans="1:9" x14ac:dyDescent="0.15">
      <c r="B4" s="471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  <c r="H4" s="61" t="s">
        <v>7</v>
      </c>
      <c r="I4" s="61" t="s">
        <v>8</v>
      </c>
    </row>
    <row r="5" spans="1:9" ht="12" customHeight="1" x14ac:dyDescent="0.15">
      <c r="B5" s="473"/>
      <c r="C5" s="476" t="s">
        <v>47</v>
      </c>
      <c r="D5" s="476" t="s">
        <v>48</v>
      </c>
      <c r="E5" s="476" t="s">
        <v>54</v>
      </c>
      <c r="F5" s="476"/>
      <c r="G5" s="476"/>
      <c r="H5" s="476"/>
      <c r="I5" s="476"/>
    </row>
    <row r="6" spans="1:9" ht="42" x14ac:dyDescent="0.15">
      <c r="B6" s="473"/>
      <c r="C6" s="476"/>
      <c r="D6" s="476"/>
      <c r="E6" s="47" t="s">
        <v>49</v>
      </c>
      <c r="F6" s="47" t="s">
        <v>50</v>
      </c>
      <c r="G6" s="47" t="s">
        <v>51</v>
      </c>
      <c r="H6" s="47" t="s">
        <v>52</v>
      </c>
      <c r="I6" s="47" t="s">
        <v>53</v>
      </c>
    </row>
    <row r="7" spans="1:9" ht="10.5" customHeight="1" x14ac:dyDescent="0.15">
      <c r="B7" s="72" t="s">
        <v>24</v>
      </c>
      <c r="C7" s="71"/>
      <c r="D7" s="71"/>
      <c r="E7" s="71"/>
      <c r="F7" s="71"/>
      <c r="G7" s="71"/>
      <c r="H7" s="71"/>
      <c r="I7" s="71"/>
    </row>
    <row r="8" spans="1:9" ht="10.5" customHeight="1" x14ac:dyDescent="0.15">
      <c r="B8" s="70" t="s">
        <v>28</v>
      </c>
      <c r="C8" s="220">
        <v>302.51704699999999</v>
      </c>
      <c r="D8" s="71">
        <v>302.51704699999999</v>
      </c>
      <c r="E8" s="220">
        <v>302.51704699999999</v>
      </c>
      <c r="F8" s="220" t="s">
        <v>313</v>
      </c>
      <c r="G8" s="220" t="s">
        <v>313</v>
      </c>
      <c r="H8" s="220" t="s">
        <v>313</v>
      </c>
      <c r="I8" s="220" t="s">
        <v>313</v>
      </c>
    </row>
    <row r="9" spans="1:9" ht="10.5" customHeight="1" x14ac:dyDescent="0.15">
      <c r="B9" s="70" t="s">
        <v>29</v>
      </c>
      <c r="C9" s="220">
        <v>15.948314</v>
      </c>
      <c r="D9" s="71">
        <v>15.948314</v>
      </c>
      <c r="E9" s="220">
        <v>15.948314</v>
      </c>
      <c r="F9" s="220" t="s">
        <v>313</v>
      </c>
      <c r="G9" s="220" t="s">
        <v>313</v>
      </c>
      <c r="H9" s="220" t="s">
        <v>313</v>
      </c>
      <c r="I9" s="220" t="s">
        <v>313</v>
      </c>
    </row>
    <row r="10" spans="1:9" ht="10.5" customHeight="1" x14ac:dyDescent="0.15">
      <c r="B10" s="70" t="s">
        <v>30</v>
      </c>
      <c r="C10" s="220">
        <v>34225.290567999997</v>
      </c>
      <c r="D10" s="71">
        <v>34225.290567999997</v>
      </c>
      <c r="E10" s="220">
        <v>34225.290567999997</v>
      </c>
      <c r="F10" s="220" t="s">
        <v>313</v>
      </c>
      <c r="G10" s="220" t="s">
        <v>313</v>
      </c>
      <c r="H10" s="220" t="s">
        <v>313</v>
      </c>
      <c r="I10" s="220" t="s">
        <v>313</v>
      </c>
    </row>
    <row r="11" spans="1:9" ht="10.5" customHeight="1" x14ac:dyDescent="0.15">
      <c r="B11" s="70" t="s">
        <v>31</v>
      </c>
      <c r="C11" s="220">
        <v>6755.0637889999998</v>
      </c>
      <c r="D11" s="71">
        <v>6755.0637889999998</v>
      </c>
      <c r="E11" s="220">
        <v>6755.0637889999998</v>
      </c>
      <c r="F11" s="220" t="s">
        <v>313</v>
      </c>
      <c r="G11" s="220" t="s">
        <v>313</v>
      </c>
      <c r="H11" s="220" t="s">
        <v>313</v>
      </c>
      <c r="I11" s="220" t="s">
        <v>313</v>
      </c>
    </row>
    <row r="12" spans="1:9" ht="10.5" customHeight="1" x14ac:dyDescent="0.15">
      <c r="B12" s="70" t="s">
        <v>32</v>
      </c>
      <c r="C12" s="220">
        <v>629.58293400000002</v>
      </c>
      <c r="D12" s="71">
        <v>629.58293400000002</v>
      </c>
      <c r="E12" s="220">
        <v>629.58293400000002</v>
      </c>
      <c r="F12" s="220" t="s">
        <v>313</v>
      </c>
      <c r="G12" s="220" t="s">
        <v>313</v>
      </c>
      <c r="H12" s="220" t="s">
        <v>313</v>
      </c>
      <c r="I12" s="220" t="s">
        <v>313</v>
      </c>
    </row>
    <row r="13" spans="1:9" ht="10.5" customHeight="1" x14ac:dyDescent="0.15">
      <c r="B13" s="70" t="s">
        <v>33</v>
      </c>
      <c r="C13" s="220">
        <v>174.67695900000001</v>
      </c>
      <c r="D13" s="71">
        <v>174.67695900000001</v>
      </c>
      <c r="E13" s="220" t="s">
        <v>313</v>
      </c>
      <c r="F13" s="220">
        <v>174.67695900000001</v>
      </c>
      <c r="G13" s="220" t="s">
        <v>313</v>
      </c>
      <c r="H13" s="220" t="s">
        <v>313</v>
      </c>
      <c r="I13" s="220" t="s">
        <v>313</v>
      </c>
    </row>
    <row r="14" spans="1:9" ht="10.5" customHeight="1" x14ac:dyDescent="0.15">
      <c r="B14" s="70" t="s">
        <v>34</v>
      </c>
      <c r="C14" s="220" t="s">
        <v>313</v>
      </c>
      <c r="D14" s="71" t="s">
        <v>313</v>
      </c>
      <c r="E14" s="220" t="s">
        <v>313</v>
      </c>
      <c r="F14" s="220" t="s">
        <v>313</v>
      </c>
      <c r="G14" s="220" t="s">
        <v>313</v>
      </c>
      <c r="H14" s="220" t="s">
        <v>313</v>
      </c>
      <c r="I14" s="220" t="s">
        <v>313</v>
      </c>
    </row>
    <row r="15" spans="1:9" ht="10.5" customHeight="1" x14ac:dyDescent="0.15">
      <c r="B15" s="70" t="s">
        <v>35</v>
      </c>
      <c r="C15" s="220">
        <v>59.033372</v>
      </c>
      <c r="D15" s="71">
        <v>59.033372</v>
      </c>
      <c r="E15" s="220">
        <v>59.033372</v>
      </c>
      <c r="F15" s="220" t="s">
        <v>313</v>
      </c>
      <c r="G15" s="220" t="s">
        <v>313</v>
      </c>
      <c r="H15" s="220" t="s">
        <v>313</v>
      </c>
      <c r="I15" s="220" t="s">
        <v>313</v>
      </c>
    </row>
    <row r="16" spans="1:9" ht="10.5" customHeight="1" x14ac:dyDescent="0.15">
      <c r="B16" s="70" t="s">
        <v>36</v>
      </c>
      <c r="C16" s="220">
        <v>137.731504</v>
      </c>
      <c r="D16" s="71">
        <v>137.731504</v>
      </c>
      <c r="E16" s="220">
        <v>137.731504</v>
      </c>
      <c r="F16" s="220" t="s">
        <v>313</v>
      </c>
      <c r="G16" s="220" t="s">
        <v>313</v>
      </c>
      <c r="H16" s="220" t="s">
        <v>313</v>
      </c>
      <c r="I16" s="220" t="s">
        <v>313</v>
      </c>
    </row>
    <row r="17" spans="2:9" ht="10.5" customHeight="1" x14ac:dyDescent="0.15">
      <c r="B17" s="427" t="s">
        <v>903</v>
      </c>
      <c r="C17" s="428">
        <v>49.453904999999999</v>
      </c>
      <c r="D17" s="429">
        <v>49.453904999999999</v>
      </c>
      <c r="E17" s="428">
        <v>49.453904999999999</v>
      </c>
      <c r="F17" s="428" t="s">
        <v>313</v>
      </c>
      <c r="G17" s="428"/>
      <c r="H17" s="428"/>
      <c r="I17" s="428"/>
    </row>
    <row r="18" spans="2:9" ht="10.5" customHeight="1" x14ac:dyDescent="0.15">
      <c r="B18" s="70" t="s">
        <v>37</v>
      </c>
      <c r="C18" s="220">
        <v>23.851738999999998</v>
      </c>
      <c r="D18" s="71">
        <v>23.851738999999998</v>
      </c>
      <c r="E18" s="220">
        <v>23.851738999999998</v>
      </c>
      <c r="F18" s="220" t="s">
        <v>313</v>
      </c>
      <c r="G18" s="220" t="s">
        <v>313</v>
      </c>
      <c r="H18" s="220" t="s">
        <v>313</v>
      </c>
      <c r="I18" s="220" t="s">
        <v>313</v>
      </c>
    </row>
    <row r="19" spans="2:9" ht="10.5" customHeight="1" x14ac:dyDescent="0.15">
      <c r="B19" s="70" t="s">
        <v>38</v>
      </c>
      <c r="C19" s="220">
        <v>12.645899</v>
      </c>
      <c r="D19" s="71">
        <v>12.645899</v>
      </c>
      <c r="E19" s="220">
        <v>12.645899</v>
      </c>
      <c r="F19" s="220" t="s">
        <v>313</v>
      </c>
      <c r="G19" s="220" t="s">
        <v>313</v>
      </c>
      <c r="H19" s="220" t="s">
        <v>313</v>
      </c>
      <c r="I19" s="220" t="s">
        <v>313</v>
      </c>
    </row>
    <row r="20" spans="2:9" ht="10.5" customHeight="1" x14ac:dyDescent="0.15">
      <c r="B20" s="72" t="s">
        <v>26</v>
      </c>
      <c r="C20" s="221">
        <v>42385.796029999998</v>
      </c>
      <c r="D20" s="221">
        <v>42385.796029999998</v>
      </c>
      <c r="E20" s="221">
        <v>42211.119071000001</v>
      </c>
      <c r="F20" s="221">
        <v>174.67695900000001</v>
      </c>
      <c r="G20" s="221" t="s">
        <v>313</v>
      </c>
      <c r="H20" s="221" t="s">
        <v>313</v>
      </c>
      <c r="I20" s="221" t="s">
        <v>313</v>
      </c>
    </row>
    <row r="21" spans="2:9" ht="10.5" customHeight="1" x14ac:dyDescent="0.15">
      <c r="B21" s="75"/>
      <c r="C21" s="222" t="s">
        <v>313</v>
      </c>
      <c r="D21" s="222" t="s">
        <v>313</v>
      </c>
      <c r="E21" s="222" t="s">
        <v>313</v>
      </c>
      <c r="F21" s="222" t="s">
        <v>313</v>
      </c>
      <c r="G21" s="222" t="s">
        <v>313</v>
      </c>
      <c r="H21" s="222" t="s">
        <v>313</v>
      </c>
      <c r="I21" s="222" t="s">
        <v>313</v>
      </c>
    </row>
    <row r="22" spans="2:9" ht="10.5" customHeight="1" x14ac:dyDescent="0.15">
      <c r="B22" s="72" t="s">
        <v>25</v>
      </c>
      <c r="C22" s="71" t="s">
        <v>313</v>
      </c>
      <c r="D22" s="71" t="s">
        <v>313</v>
      </c>
      <c r="E22" s="71" t="s">
        <v>313</v>
      </c>
      <c r="F22" s="71" t="s">
        <v>313</v>
      </c>
      <c r="G22" s="71" t="s">
        <v>313</v>
      </c>
      <c r="H22" s="71" t="s">
        <v>313</v>
      </c>
      <c r="I22" s="71" t="s">
        <v>313</v>
      </c>
    </row>
    <row r="23" spans="2:9" ht="10.5" customHeight="1" x14ac:dyDescent="0.15">
      <c r="B23" s="70" t="s">
        <v>39</v>
      </c>
      <c r="C23" s="220">
        <v>300.59623900000003</v>
      </c>
      <c r="D23" s="71">
        <v>300.59623900000003</v>
      </c>
      <c r="E23" s="220" t="s">
        <v>313</v>
      </c>
      <c r="F23" s="220" t="s">
        <v>313</v>
      </c>
      <c r="G23" s="220" t="s">
        <v>313</v>
      </c>
      <c r="H23" s="220" t="s">
        <v>313</v>
      </c>
      <c r="I23" s="220">
        <v>300.59623900000003</v>
      </c>
    </row>
    <row r="24" spans="2:9" ht="10.5" customHeight="1" x14ac:dyDescent="0.15">
      <c r="B24" s="70" t="s">
        <v>40</v>
      </c>
      <c r="C24" s="220">
        <v>14791.660806</v>
      </c>
      <c r="D24" s="71">
        <v>14791.660806</v>
      </c>
      <c r="E24" s="220" t="s">
        <v>313</v>
      </c>
      <c r="F24" s="220" t="s">
        <v>313</v>
      </c>
      <c r="G24" s="220" t="s">
        <v>313</v>
      </c>
      <c r="H24" s="220" t="s">
        <v>313</v>
      </c>
      <c r="I24" s="220">
        <v>14791.660806</v>
      </c>
    </row>
    <row r="25" spans="2:9" ht="10.5" customHeight="1" x14ac:dyDescent="0.15">
      <c r="B25" s="70" t="s">
        <v>33</v>
      </c>
      <c r="C25" s="220">
        <v>35.257165999999998</v>
      </c>
      <c r="D25" s="71">
        <v>35.257165999999998</v>
      </c>
      <c r="E25" s="220" t="s">
        <v>313</v>
      </c>
      <c r="F25" s="220" t="s">
        <v>313</v>
      </c>
      <c r="G25" s="220" t="s">
        <v>313</v>
      </c>
      <c r="H25" s="220" t="s">
        <v>313</v>
      </c>
      <c r="I25" s="220">
        <v>35.257165999999998</v>
      </c>
    </row>
    <row r="26" spans="2:9" ht="10.5" customHeight="1" x14ac:dyDescent="0.15">
      <c r="B26" s="70" t="s">
        <v>41</v>
      </c>
      <c r="C26" s="220">
        <v>22261.681501999999</v>
      </c>
      <c r="D26" s="71">
        <v>22261.681501999999</v>
      </c>
      <c r="E26" s="220" t="s">
        <v>313</v>
      </c>
      <c r="F26" s="220" t="s">
        <v>313</v>
      </c>
      <c r="G26" s="220" t="s">
        <v>313</v>
      </c>
      <c r="H26" s="220" t="s">
        <v>313</v>
      </c>
      <c r="I26" s="220">
        <v>22261.681501999999</v>
      </c>
    </row>
    <row r="27" spans="2:9" ht="10.5" customHeight="1" x14ac:dyDescent="0.15">
      <c r="B27" s="70" t="s">
        <v>42</v>
      </c>
      <c r="C27" s="220">
        <v>298.87287900000001</v>
      </c>
      <c r="D27" s="71">
        <v>298.87287900000001</v>
      </c>
      <c r="E27" s="220" t="s">
        <v>313</v>
      </c>
      <c r="F27" s="220" t="s">
        <v>313</v>
      </c>
      <c r="G27" s="220" t="s">
        <v>313</v>
      </c>
      <c r="H27" s="220" t="s">
        <v>313</v>
      </c>
      <c r="I27" s="220">
        <v>298.87287900000001</v>
      </c>
    </row>
    <row r="28" spans="2:9" ht="10.5" customHeight="1" x14ac:dyDescent="0.15">
      <c r="B28" s="70" t="s">
        <v>43</v>
      </c>
      <c r="C28" s="220">
        <v>33.608252</v>
      </c>
      <c r="D28" s="71">
        <v>33.608252</v>
      </c>
      <c r="E28" s="220" t="s">
        <v>313</v>
      </c>
      <c r="F28" s="220" t="s">
        <v>313</v>
      </c>
      <c r="G28" s="220" t="s">
        <v>313</v>
      </c>
      <c r="H28" s="220" t="s">
        <v>313</v>
      </c>
      <c r="I28" s="220">
        <v>33.608252</v>
      </c>
    </row>
    <row r="29" spans="2:9" ht="10.5" customHeight="1" x14ac:dyDescent="0.15">
      <c r="B29" s="70" t="s">
        <v>44</v>
      </c>
      <c r="C29" s="220">
        <v>67.367024000000001</v>
      </c>
      <c r="D29" s="71">
        <v>67.367024000000001</v>
      </c>
      <c r="E29" s="220" t="s">
        <v>313</v>
      </c>
      <c r="F29" s="220" t="s">
        <v>313</v>
      </c>
      <c r="G29" s="220" t="s">
        <v>313</v>
      </c>
      <c r="H29" s="220" t="s">
        <v>313</v>
      </c>
      <c r="I29" s="220">
        <v>67.367024000000001</v>
      </c>
    </row>
    <row r="30" spans="2:9" ht="10.5" customHeight="1" x14ac:dyDescent="0.15">
      <c r="B30" s="70" t="s">
        <v>45</v>
      </c>
      <c r="C30" s="220">
        <v>4.9599909999999996</v>
      </c>
      <c r="D30" s="71">
        <v>4.9599909999999996</v>
      </c>
      <c r="E30" s="220" t="s">
        <v>313</v>
      </c>
      <c r="F30" s="220" t="s">
        <v>313</v>
      </c>
      <c r="G30" s="220" t="s">
        <v>313</v>
      </c>
      <c r="H30" s="220" t="s">
        <v>313</v>
      </c>
      <c r="I30" s="220">
        <v>4.9599909999999996</v>
      </c>
    </row>
    <row r="31" spans="2:9" ht="10.5" customHeight="1" x14ac:dyDescent="0.15">
      <c r="B31" s="427" t="s">
        <v>904</v>
      </c>
      <c r="C31" s="428">
        <v>49.894579</v>
      </c>
      <c r="D31" s="429">
        <v>49.894579</v>
      </c>
      <c r="E31" s="428" t="s">
        <v>313</v>
      </c>
      <c r="F31" s="428" t="s">
        <v>313</v>
      </c>
      <c r="G31" s="428"/>
      <c r="H31" s="428"/>
      <c r="I31" s="428">
        <v>49.894579</v>
      </c>
    </row>
    <row r="32" spans="2:9" ht="10.5" customHeight="1" x14ac:dyDescent="0.15">
      <c r="B32" s="70" t="s">
        <v>46</v>
      </c>
      <c r="C32" s="220">
        <v>400.35508700000003</v>
      </c>
      <c r="D32" s="71">
        <v>400.35508700000003</v>
      </c>
      <c r="E32" s="220" t="s">
        <v>313</v>
      </c>
      <c r="F32" s="220" t="s">
        <v>313</v>
      </c>
      <c r="G32" s="220" t="s">
        <v>313</v>
      </c>
      <c r="H32" s="220" t="s">
        <v>313</v>
      </c>
      <c r="I32" s="220">
        <v>400.35508700000003</v>
      </c>
    </row>
    <row r="33" spans="2:9" ht="10.5" customHeight="1" x14ac:dyDescent="0.15">
      <c r="B33" s="72" t="s">
        <v>27</v>
      </c>
      <c r="C33" s="221">
        <v>38244.253525</v>
      </c>
      <c r="D33" s="221">
        <v>38244.253525</v>
      </c>
      <c r="E33" s="221" t="s">
        <v>313</v>
      </c>
      <c r="F33" s="221" t="s">
        <v>313</v>
      </c>
      <c r="G33" s="221" t="s">
        <v>313</v>
      </c>
      <c r="H33" s="221" t="s">
        <v>313</v>
      </c>
      <c r="I33" s="221">
        <v>38244.253525</v>
      </c>
    </row>
    <row r="34" spans="2:9" x14ac:dyDescent="0.15">
      <c r="B34" s="73"/>
      <c r="C34" s="74"/>
      <c r="D34" s="74"/>
      <c r="E34" s="74"/>
      <c r="F34" s="74"/>
      <c r="G34" s="74"/>
      <c r="H34" s="74"/>
      <c r="I34" s="74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19"/>
  <sheetViews>
    <sheetView workbookViewId="0">
      <selection activeCell="J2" sqref="J2"/>
    </sheetView>
  </sheetViews>
  <sheetFormatPr baseColWidth="10" defaultRowHeight="10.5" outlineLevelRow="1" x14ac:dyDescent="0.15"/>
  <cols>
    <col min="1" max="1" width="6.6640625" style="53" bestFit="1" customWidth="1"/>
    <col min="2" max="2" width="49" style="53" customWidth="1"/>
    <col min="3" max="7" width="17.1640625" style="53" customWidth="1"/>
    <col min="8" max="16384" width="12" style="53"/>
  </cols>
  <sheetData>
    <row r="1" spans="1:7" x14ac:dyDescent="0.15">
      <c r="A1" s="67" t="s">
        <v>720</v>
      </c>
      <c r="B1" s="67" t="s">
        <v>357</v>
      </c>
    </row>
    <row r="2" spans="1:7" x14ac:dyDescent="0.15">
      <c r="G2" s="137" t="s">
        <v>343</v>
      </c>
    </row>
    <row r="3" spans="1:7" x14ac:dyDescent="0.15">
      <c r="C3" s="186">
        <v>43830</v>
      </c>
    </row>
    <row r="4" spans="1:7" x14ac:dyDescent="0.15">
      <c r="A4" s="471"/>
      <c r="B4" s="472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</row>
    <row r="5" spans="1:7" x14ac:dyDescent="0.15">
      <c r="A5" s="473"/>
      <c r="B5" s="474"/>
      <c r="C5" s="476" t="s">
        <v>55</v>
      </c>
      <c r="D5" s="476" t="s">
        <v>60</v>
      </c>
      <c r="E5" s="476"/>
      <c r="F5" s="476"/>
      <c r="G5" s="476"/>
    </row>
    <row r="6" spans="1:7" ht="21" x14ac:dyDescent="0.15">
      <c r="A6" s="473"/>
      <c r="B6" s="474"/>
      <c r="C6" s="476"/>
      <c r="D6" s="77" t="s">
        <v>56</v>
      </c>
      <c r="E6" s="77" t="s">
        <v>58</v>
      </c>
      <c r="F6" s="77" t="s">
        <v>57</v>
      </c>
      <c r="G6" s="77" t="s">
        <v>59</v>
      </c>
    </row>
    <row r="7" spans="1:7" ht="21" x14ac:dyDescent="0.15">
      <c r="A7" s="79">
        <v>1</v>
      </c>
      <c r="B7" s="52" t="s">
        <v>71</v>
      </c>
      <c r="C7" s="56">
        <v>42385.796029999998</v>
      </c>
      <c r="D7" s="56">
        <v>42211.119071000001</v>
      </c>
      <c r="E7" s="56">
        <v>174.67695900000001</v>
      </c>
      <c r="F7" s="56">
        <v>0</v>
      </c>
      <c r="G7" s="56">
        <v>0</v>
      </c>
    </row>
    <row r="8" spans="1:7" ht="21" x14ac:dyDescent="0.15">
      <c r="A8" s="61">
        <v>2</v>
      </c>
      <c r="B8" s="51" t="s">
        <v>72</v>
      </c>
      <c r="C8" s="54" t="s">
        <v>313</v>
      </c>
      <c r="D8" s="54" t="s">
        <v>313</v>
      </c>
      <c r="E8" s="54" t="s">
        <v>313</v>
      </c>
      <c r="F8" s="54" t="s">
        <v>313</v>
      </c>
      <c r="G8" s="54"/>
    </row>
    <row r="9" spans="1:7" ht="21" x14ac:dyDescent="0.15">
      <c r="A9" s="61">
        <v>3</v>
      </c>
      <c r="B9" s="51" t="s">
        <v>78</v>
      </c>
      <c r="C9" s="54">
        <v>42385.796029999998</v>
      </c>
      <c r="D9" s="54">
        <v>42211.119071000001</v>
      </c>
      <c r="E9" s="54">
        <v>174.67695900000001</v>
      </c>
      <c r="F9" s="54"/>
      <c r="G9" s="54"/>
    </row>
    <row r="10" spans="1:7" x14ac:dyDescent="0.15">
      <c r="A10" s="61">
        <v>4</v>
      </c>
      <c r="B10" s="51" t="s">
        <v>73</v>
      </c>
      <c r="C10" s="54">
        <v>2303.25558</v>
      </c>
      <c r="D10" s="54">
        <v>975.03616439999996</v>
      </c>
      <c r="E10" s="54" t="s">
        <v>313</v>
      </c>
      <c r="F10" s="54"/>
      <c r="G10" s="54"/>
    </row>
    <row r="11" spans="1:7" x14ac:dyDescent="0.15">
      <c r="A11" s="61">
        <v>5</v>
      </c>
      <c r="B11" s="78" t="s">
        <v>74</v>
      </c>
      <c r="C11" s="54" t="s">
        <v>313</v>
      </c>
      <c r="D11" s="54" t="s">
        <v>313</v>
      </c>
      <c r="E11" s="54" t="s">
        <v>313</v>
      </c>
      <c r="F11" s="54" t="s">
        <v>313</v>
      </c>
      <c r="G11" s="54"/>
    </row>
    <row r="12" spans="1:7" ht="21" x14ac:dyDescent="0.15">
      <c r="A12" s="61">
        <v>6</v>
      </c>
      <c r="B12" s="78" t="s">
        <v>75</v>
      </c>
      <c r="C12" s="54">
        <v>-65.930267999999998</v>
      </c>
      <c r="D12" s="54" t="s">
        <v>313</v>
      </c>
      <c r="E12" s="54">
        <v>-65.930267999999998</v>
      </c>
      <c r="F12" s="54" t="s">
        <v>313</v>
      </c>
      <c r="G12" s="54"/>
    </row>
    <row r="13" spans="1:7" hidden="1" outlineLevel="1" x14ac:dyDescent="0.15">
      <c r="A13" s="61">
        <v>7</v>
      </c>
      <c r="B13" s="78" t="s">
        <v>79</v>
      </c>
      <c r="C13" s="54" t="s">
        <v>313</v>
      </c>
      <c r="D13" s="54" t="s">
        <v>313</v>
      </c>
      <c r="E13" s="54" t="s">
        <v>313</v>
      </c>
      <c r="F13" s="54" t="s">
        <v>313</v>
      </c>
      <c r="G13" s="54"/>
    </row>
    <row r="14" spans="1:7" hidden="1" outlineLevel="1" x14ac:dyDescent="0.15">
      <c r="A14" s="61">
        <v>8</v>
      </c>
      <c r="B14" s="78" t="s">
        <v>76</v>
      </c>
      <c r="C14" s="54" t="s">
        <v>313</v>
      </c>
      <c r="D14" s="54" t="s">
        <v>313</v>
      </c>
      <c r="E14" s="54" t="s">
        <v>313</v>
      </c>
      <c r="F14" s="54" t="s">
        <v>313</v>
      </c>
      <c r="G14" s="54"/>
    </row>
    <row r="15" spans="1:7" hidden="1" outlineLevel="1" x14ac:dyDescent="0.15">
      <c r="A15" s="61">
        <v>9</v>
      </c>
      <c r="B15" s="69"/>
      <c r="C15" s="54" t="s">
        <v>313</v>
      </c>
      <c r="D15" s="54" t="s">
        <v>313</v>
      </c>
      <c r="E15" s="54" t="s">
        <v>313</v>
      </c>
      <c r="F15" s="54" t="s">
        <v>313</v>
      </c>
      <c r="G15" s="54"/>
    </row>
    <row r="16" spans="1:7" ht="21" collapsed="1" x14ac:dyDescent="0.15">
      <c r="A16" s="79">
        <v>10</v>
      </c>
      <c r="B16" s="52" t="s">
        <v>77</v>
      </c>
      <c r="C16" s="56">
        <v>44623.121341999999</v>
      </c>
      <c r="D16" s="56">
        <v>43186.155235400001</v>
      </c>
      <c r="E16" s="56">
        <v>108.746691</v>
      </c>
      <c r="F16" s="56">
        <v>0</v>
      </c>
      <c r="G16" s="56">
        <v>0</v>
      </c>
    </row>
    <row r="19" spans="4:7" x14ac:dyDescent="0.15">
      <c r="D19" s="76"/>
      <c r="E19" s="76"/>
      <c r="F19" s="76"/>
      <c r="G19" s="76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33"/>
  <sheetViews>
    <sheetView workbookViewId="0">
      <selection activeCell="J2" sqref="J2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19" t="s">
        <v>131</v>
      </c>
      <c r="B1" s="19" t="s">
        <v>351</v>
      </c>
      <c r="I1" s="143">
        <v>43830</v>
      </c>
    </row>
    <row r="2" spans="1:10" x14ac:dyDescent="0.15">
      <c r="A2" s="20"/>
      <c r="J2" s="137" t="s">
        <v>343</v>
      </c>
    </row>
    <row r="3" spans="1:10" x14ac:dyDescent="0.15">
      <c r="A3" s="479" t="s">
        <v>132</v>
      </c>
      <c r="B3" s="479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479"/>
      <c r="B4" s="479"/>
      <c r="C4" s="481" t="s">
        <v>133</v>
      </c>
      <c r="D4" s="481"/>
      <c r="E4" s="481" t="s">
        <v>134</v>
      </c>
      <c r="F4" s="481" t="s">
        <v>135</v>
      </c>
      <c r="G4" s="482" t="s">
        <v>136</v>
      </c>
      <c r="H4" s="482" t="s">
        <v>137</v>
      </c>
      <c r="I4" s="4" t="s">
        <v>138</v>
      </c>
    </row>
    <row r="5" spans="1:10" x14ac:dyDescent="0.15">
      <c r="A5" s="479"/>
      <c r="B5" s="479"/>
      <c r="C5" s="481" t="s">
        <v>139</v>
      </c>
      <c r="D5" s="481" t="s">
        <v>140</v>
      </c>
      <c r="E5" s="481"/>
      <c r="F5" s="481"/>
      <c r="G5" s="482"/>
      <c r="H5" s="482"/>
      <c r="I5" s="477" t="s">
        <v>376</v>
      </c>
    </row>
    <row r="6" spans="1:10" x14ac:dyDescent="0.15">
      <c r="A6" s="480"/>
      <c r="B6" s="480"/>
      <c r="C6" s="477"/>
      <c r="D6" s="477"/>
      <c r="E6" s="477"/>
      <c r="F6" s="477"/>
      <c r="G6" s="483"/>
      <c r="H6" s="483"/>
      <c r="I6" s="478"/>
    </row>
    <row r="7" spans="1:10" x14ac:dyDescent="0.15">
      <c r="A7" s="1">
        <v>1</v>
      </c>
      <c r="B7" s="5" t="s">
        <v>69</v>
      </c>
      <c r="C7" s="59"/>
      <c r="D7" s="59">
        <v>282</v>
      </c>
      <c r="E7" s="59"/>
      <c r="F7" s="59"/>
      <c r="G7" s="59"/>
      <c r="H7" s="59"/>
      <c r="I7" s="59">
        <v>282</v>
      </c>
    </row>
    <row r="8" spans="1:10" ht="31.5" x14ac:dyDescent="0.15">
      <c r="A8" s="1">
        <v>2</v>
      </c>
      <c r="B8" s="5" t="s">
        <v>141</v>
      </c>
      <c r="C8" s="59"/>
      <c r="D8" s="59">
        <v>838</v>
      </c>
      <c r="E8" s="59"/>
      <c r="F8" s="59"/>
      <c r="G8" s="59"/>
      <c r="H8" s="59"/>
      <c r="I8" s="59">
        <v>838</v>
      </c>
    </row>
    <row r="9" spans="1:10" x14ac:dyDescent="0.15">
      <c r="A9" s="1">
        <v>3</v>
      </c>
      <c r="B9" s="5" t="s">
        <v>142</v>
      </c>
      <c r="C9" s="59"/>
      <c r="D9" s="59">
        <v>684</v>
      </c>
      <c r="E9" s="59"/>
      <c r="F9" s="59"/>
      <c r="G9" s="59"/>
      <c r="H9" s="59"/>
      <c r="I9" s="59">
        <v>684</v>
      </c>
    </row>
    <row r="10" spans="1:10" x14ac:dyDescent="0.15">
      <c r="A10" s="1">
        <v>4</v>
      </c>
      <c r="B10" s="5" t="s">
        <v>70</v>
      </c>
      <c r="C10" s="59"/>
      <c r="D10" s="59">
        <v>357</v>
      </c>
      <c r="E10" s="59"/>
      <c r="F10" s="59"/>
      <c r="G10" s="59"/>
      <c r="H10" s="59"/>
      <c r="I10" s="59">
        <v>357</v>
      </c>
    </row>
    <row r="11" spans="1:10" x14ac:dyDescent="0.15">
      <c r="A11" s="1">
        <v>5</v>
      </c>
      <c r="B11" s="5" t="s">
        <v>143</v>
      </c>
      <c r="C11" s="59"/>
      <c r="D11" s="59">
        <v>0</v>
      </c>
      <c r="E11" s="59"/>
      <c r="F11" s="59"/>
      <c r="G11" s="59"/>
      <c r="H11" s="59"/>
      <c r="I11" s="59">
        <v>0</v>
      </c>
    </row>
    <row r="12" spans="1:10" x14ac:dyDescent="0.15">
      <c r="A12" s="1">
        <v>6</v>
      </c>
      <c r="B12" s="5" t="s">
        <v>68</v>
      </c>
      <c r="C12" s="59"/>
      <c r="D12" s="59">
        <v>198</v>
      </c>
      <c r="E12" s="59"/>
      <c r="F12" s="59"/>
      <c r="G12" s="59"/>
      <c r="H12" s="59"/>
      <c r="I12" s="59">
        <v>198</v>
      </c>
    </row>
    <row r="13" spans="1:10" x14ac:dyDescent="0.15">
      <c r="A13" s="1">
        <v>7</v>
      </c>
      <c r="B13" s="5" t="s">
        <v>67</v>
      </c>
      <c r="C13" s="59"/>
      <c r="D13" s="59">
        <v>789</v>
      </c>
      <c r="E13" s="59"/>
      <c r="F13" s="59">
        <v>1</v>
      </c>
      <c r="G13" s="59"/>
      <c r="H13" s="59"/>
      <c r="I13" s="59">
        <v>788</v>
      </c>
    </row>
    <row r="14" spans="1:10" x14ac:dyDescent="0.15">
      <c r="A14" s="1">
        <v>8</v>
      </c>
      <c r="B14" s="6" t="s">
        <v>144</v>
      </c>
      <c r="C14" s="59"/>
      <c r="D14" s="59">
        <v>789</v>
      </c>
      <c r="E14" s="59"/>
      <c r="F14" s="59">
        <v>1</v>
      </c>
      <c r="G14" s="59"/>
      <c r="H14" s="59"/>
      <c r="I14" s="59">
        <v>788</v>
      </c>
    </row>
    <row r="15" spans="1:10" x14ac:dyDescent="0.15">
      <c r="A15" s="1">
        <v>9</v>
      </c>
      <c r="B15" s="5" t="s">
        <v>66</v>
      </c>
      <c r="C15" s="59"/>
      <c r="D15" s="59">
        <v>2399</v>
      </c>
      <c r="E15" s="59"/>
      <c r="F15" s="59">
        <v>12</v>
      </c>
      <c r="G15" s="59"/>
      <c r="H15" s="59"/>
      <c r="I15" s="59">
        <v>2387</v>
      </c>
    </row>
    <row r="16" spans="1:10" x14ac:dyDescent="0.15">
      <c r="A16" s="1">
        <v>10</v>
      </c>
      <c r="B16" s="6" t="s">
        <v>144</v>
      </c>
      <c r="C16" s="59"/>
      <c r="D16" s="59">
        <v>53</v>
      </c>
      <c r="E16" s="59"/>
      <c r="F16" s="59"/>
      <c r="G16" s="59"/>
      <c r="H16" s="59"/>
      <c r="I16" s="59">
        <v>53</v>
      </c>
    </row>
    <row r="17" spans="1:9" ht="21" x14ac:dyDescent="0.15">
      <c r="A17" s="1">
        <v>11</v>
      </c>
      <c r="B17" s="5" t="s">
        <v>98</v>
      </c>
      <c r="C17" s="59"/>
      <c r="D17" s="59">
        <v>33147</v>
      </c>
      <c r="E17" s="223"/>
      <c r="F17" s="59">
        <v>16</v>
      </c>
      <c r="G17" s="59"/>
      <c r="H17" s="59"/>
      <c r="I17" s="59">
        <v>33131</v>
      </c>
    </row>
    <row r="18" spans="1:9" x14ac:dyDescent="0.15">
      <c r="A18" s="1">
        <v>12</v>
      </c>
      <c r="B18" s="6" t="s">
        <v>144</v>
      </c>
      <c r="C18" s="59"/>
      <c r="D18" s="59">
        <v>4538</v>
      </c>
      <c r="E18" s="59"/>
      <c r="F18" s="59">
        <v>7</v>
      </c>
      <c r="G18" s="59"/>
      <c r="H18" s="59"/>
      <c r="I18" s="59">
        <v>4531</v>
      </c>
    </row>
    <row r="19" spans="1:9" x14ac:dyDescent="0.15">
      <c r="A19" s="1">
        <v>13</v>
      </c>
      <c r="B19" s="5" t="s">
        <v>64</v>
      </c>
      <c r="C19" s="59">
        <v>257</v>
      </c>
      <c r="D19" s="59">
        <v>0</v>
      </c>
      <c r="E19" s="59">
        <v>84</v>
      </c>
      <c r="F19" s="59"/>
      <c r="G19" s="59"/>
      <c r="H19" s="59"/>
      <c r="I19" s="59">
        <v>173</v>
      </c>
    </row>
    <row r="20" spans="1:9" x14ac:dyDescent="0.15">
      <c r="A20" s="1">
        <v>14</v>
      </c>
      <c r="B20" s="5" t="s">
        <v>145</v>
      </c>
      <c r="C20" s="59"/>
      <c r="D20" s="59">
        <v>0</v>
      </c>
      <c r="E20" s="59"/>
      <c r="F20" s="59"/>
      <c r="G20" s="59"/>
      <c r="H20" s="59"/>
      <c r="I20" s="59">
        <v>0</v>
      </c>
    </row>
    <row r="21" spans="1:9" x14ac:dyDescent="0.15">
      <c r="A21" s="1">
        <v>15</v>
      </c>
      <c r="B21" s="5" t="s">
        <v>146</v>
      </c>
      <c r="C21" s="59"/>
      <c r="D21" s="59">
        <v>4818</v>
      </c>
      <c r="E21" s="22"/>
      <c r="F21" s="22"/>
      <c r="G21" s="22"/>
      <c r="H21" s="22"/>
      <c r="I21" s="59">
        <v>4818</v>
      </c>
    </row>
    <row r="22" spans="1:9" ht="21" x14ac:dyDescent="0.15">
      <c r="A22" s="1">
        <v>16</v>
      </c>
      <c r="B22" s="5" t="s">
        <v>147</v>
      </c>
      <c r="C22" s="59"/>
      <c r="D22" s="59">
        <v>0</v>
      </c>
      <c r="E22" s="22"/>
      <c r="F22" s="22"/>
      <c r="G22" s="22"/>
      <c r="H22" s="22"/>
      <c r="I22" s="59">
        <v>0</v>
      </c>
    </row>
    <row r="23" spans="1:9" x14ac:dyDescent="0.15">
      <c r="A23" s="1">
        <v>17</v>
      </c>
      <c r="B23" s="5" t="s">
        <v>148</v>
      </c>
      <c r="C23" s="59"/>
      <c r="D23" s="59">
        <v>0</v>
      </c>
      <c r="E23" s="22"/>
      <c r="F23" s="22"/>
      <c r="G23" s="22"/>
      <c r="H23" s="22"/>
      <c r="I23" s="59">
        <v>0</v>
      </c>
    </row>
    <row r="24" spans="1:9" x14ac:dyDescent="0.15">
      <c r="A24" s="1">
        <v>18</v>
      </c>
      <c r="B24" s="5" t="s">
        <v>149</v>
      </c>
      <c r="C24" s="59"/>
      <c r="D24" s="59">
        <v>404</v>
      </c>
      <c r="E24" s="22"/>
      <c r="F24" s="22"/>
      <c r="G24" s="22"/>
      <c r="H24" s="22"/>
      <c r="I24" s="59">
        <v>404</v>
      </c>
    </row>
    <row r="25" spans="1:9" x14ac:dyDescent="0.15">
      <c r="A25" s="1">
        <v>19</v>
      </c>
      <c r="B25" s="5" t="s">
        <v>63</v>
      </c>
      <c r="C25" s="59"/>
      <c r="D25" s="59">
        <v>298</v>
      </c>
      <c r="E25" s="22"/>
      <c r="F25" s="22"/>
      <c r="G25" s="22"/>
      <c r="H25" s="22"/>
      <c r="I25" s="59">
        <v>298</v>
      </c>
    </row>
    <row r="26" spans="1:9" x14ac:dyDescent="0.15">
      <c r="A26" s="23">
        <v>20</v>
      </c>
      <c r="B26" s="7" t="s">
        <v>150</v>
      </c>
      <c r="C26" s="66">
        <v>257</v>
      </c>
      <c r="D26" s="66">
        <v>44214</v>
      </c>
      <c r="E26" s="66">
        <v>84</v>
      </c>
      <c r="F26" s="66">
        <v>29</v>
      </c>
      <c r="G26" s="224"/>
      <c r="H26" s="224"/>
      <c r="I26" s="66">
        <v>44358</v>
      </c>
    </row>
    <row r="27" spans="1:9" x14ac:dyDescent="0.15">
      <c r="A27" s="1">
        <v>21</v>
      </c>
      <c r="B27" s="5" t="s">
        <v>151</v>
      </c>
      <c r="C27" s="59">
        <v>257</v>
      </c>
      <c r="D27" s="59">
        <v>33956</v>
      </c>
      <c r="E27" s="22">
        <v>84</v>
      </c>
      <c r="F27" s="22">
        <v>29</v>
      </c>
      <c r="G27" s="22"/>
      <c r="H27" s="22"/>
      <c r="I27" s="59">
        <v>34100</v>
      </c>
    </row>
    <row r="28" spans="1:9" ht="21" x14ac:dyDescent="0.15">
      <c r="A28" s="1">
        <v>22</v>
      </c>
      <c r="B28" s="5" t="s">
        <v>153</v>
      </c>
      <c r="C28" s="59"/>
      <c r="D28" s="59">
        <v>6755</v>
      </c>
      <c r="E28" s="22"/>
      <c r="F28" s="22"/>
      <c r="G28" s="22"/>
      <c r="H28" s="22"/>
      <c r="I28" s="59">
        <v>6755</v>
      </c>
    </row>
    <row r="29" spans="1:9" x14ac:dyDescent="0.15">
      <c r="A29" s="1">
        <v>23</v>
      </c>
      <c r="B29" s="5" t="s">
        <v>154</v>
      </c>
      <c r="C29" s="59"/>
      <c r="D29" s="59">
        <v>2304</v>
      </c>
      <c r="E29" s="22"/>
      <c r="F29" s="22"/>
      <c r="G29" s="22"/>
      <c r="H29" s="22"/>
      <c r="I29" s="59">
        <v>2304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191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1"/>
  <sheetViews>
    <sheetView zoomScaleNormal="100" workbookViewId="0">
      <selection activeCell="C2" sqref="C2"/>
    </sheetView>
  </sheetViews>
  <sheetFormatPr baseColWidth="10" defaultRowHeight="12" x14ac:dyDescent="0.2"/>
  <cols>
    <col min="1" max="1" width="5.1640625" customWidth="1"/>
    <col min="2" max="2" width="52.33203125" customWidth="1"/>
  </cols>
  <sheetData>
    <row r="1" spans="1:14" x14ac:dyDescent="0.2">
      <c r="A1" s="39" t="s">
        <v>684</v>
      </c>
      <c r="B1" s="57" t="s">
        <v>685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">
      <c r="A2" s="18"/>
      <c r="B2" s="239"/>
      <c r="C2" s="187">
        <f>+Innhold!D2</f>
        <v>43921</v>
      </c>
      <c r="D2" s="187">
        <f>EOMONTH(C2,-3)</f>
        <v>43830</v>
      </c>
      <c r="E2" s="187">
        <f>EOMONTH(D2,-3)</f>
        <v>43738</v>
      </c>
      <c r="F2" s="187">
        <f>EOMONTH(E2,-3)</f>
        <v>43646</v>
      </c>
      <c r="G2" s="187">
        <f>EOMONTH(F2,-3)</f>
        <v>43555</v>
      </c>
      <c r="H2" s="17"/>
      <c r="I2" s="17"/>
      <c r="J2" s="137" t="s">
        <v>343</v>
      </c>
      <c r="K2" s="17"/>
      <c r="L2" s="17"/>
      <c r="N2" s="17"/>
    </row>
    <row r="3" spans="1:14" x14ac:dyDescent="0.2">
      <c r="A3" s="18"/>
      <c r="B3" s="187"/>
      <c r="C3" s="237" t="s">
        <v>0</v>
      </c>
      <c r="D3" s="237" t="s">
        <v>1</v>
      </c>
      <c r="E3" s="237" t="s">
        <v>2</v>
      </c>
      <c r="F3" s="237" t="s">
        <v>5</v>
      </c>
      <c r="G3" s="237" t="s">
        <v>6</v>
      </c>
      <c r="H3" s="17"/>
      <c r="I3" s="17"/>
      <c r="J3" s="17"/>
      <c r="K3" s="17"/>
      <c r="L3" s="17"/>
      <c r="M3" s="137"/>
      <c r="N3" s="17"/>
    </row>
    <row r="4" spans="1:14" x14ac:dyDescent="0.2">
      <c r="C4" s="238" t="s">
        <v>3</v>
      </c>
      <c r="D4" s="238" t="s">
        <v>4</v>
      </c>
      <c r="E4" s="238" t="s">
        <v>704</v>
      </c>
      <c r="F4" s="238" t="s">
        <v>705</v>
      </c>
      <c r="G4" s="238" t="s">
        <v>706</v>
      </c>
    </row>
    <row r="5" spans="1:14" x14ac:dyDescent="0.2">
      <c r="A5" s="233"/>
      <c r="B5" s="234" t="s">
        <v>686</v>
      </c>
      <c r="C5" s="234"/>
      <c r="D5" s="234"/>
      <c r="E5" s="234"/>
      <c r="F5" s="234"/>
      <c r="G5" s="234"/>
    </row>
    <row r="6" spans="1:14" x14ac:dyDescent="0.2">
      <c r="A6" s="235">
        <v>1</v>
      </c>
      <c r="B6" s="236" t="s">
        <v>402</v>
      </c>
      <c r="C6" s="240">
        <v>3454.3409996700002</v>
      </c>
      <c r="D6" s="240">
        <v>3440.2513016599996</v>
      </c>
      <c r="E6" s="240">
        <v>3251.95669008</v>
      </c>
      <c r="F6" s="240">
        <v>3270.7783480799999</v>
      </c>
      <c r="G6" s="240">
        <v>3270.7995713400001</v>
      </c>
    </row>
    <row r="7" spans="1:14" x14ac:dyDescent="0.2">
      <c r="A7" s="235">
        <v>2</v>
      </c>
      <c r="B7" s="236" t="s">
        <v>541</v>
      </c>
      <c r="C7" s="240">
        <v>3804.3409996700002</v>
      </c>
      <c r="D7" s="240">
        <v>3790.2513016599996</v>
      </c>
      <c r="E7" s="240">
        <v>3601.95669008</v>
      </c>
      <c r="F7" s="240">
        <v>3527.5783480800001</v>
      </c>
      <c r="G7" s="240">
        <v>3620.7995713400001</v>
      </c>
    </row>
    <row r="8" spans="1:14" x14ac:dyDescent="0.2">
      <c r="A8" s="235">
        <v>3</v>
      </c>
      <c r="B8" s="236" t="s">
        <v>564</v>
      </c>
      <c r="C8" s="240">
        <v>4152.4849996700004</v>
      </c>
      <c r="D8" s="240">
        <v>4132.9073016599996</v>
      </c>
      <c r="E8" s="240">
        <v>3944.8366900799997</v>
      </c>
      <c r="F8" s="240">
        <v>3870.8167480799998</v>
      </c>
      <c r="G8" s="240">
        <v>3963.9875713400002</v>
      </c>
    </row>
    <row r="9" spans="1:14" x14ac:dyDescent="0.2">
      <c r="A9" s="233"/>
      <c r="B9" s="234" t="s">
        <v>687</v>
      </c>
      <c r="C9" s="241" t="s">
        <v>313</v>
      </c>
      <c r="D9" s="241" t="s">
        <v>313</v>
      </c>
      <c r="E9" s="241" t="s">
        <v>313</v>
      </c>
      <c r="F9" s="241" t="s">
        <v>313</v>
      </c>
      <c r="G9" s="241" t="s">
        <v>313</v>
      </c>
    </row>
    <row r="10" spans="1:14" x14ac:dyDescent="0.2">
      <c r="A10" s="235">
        <v>4</v>
      </c>
      <c r="B10" s="236" t="s">
        <v>687</v>
      </c>
      <c r="C10" s="240">
        <v>19579.36722</v>
      </c>
      <c r="D10" s="240">
        <v>19450.349792000001</v>
      </c>
      <c r="E10" s="240">
        <v>20134.926574740002</v>
      </c>
      <c r="F10" s="240">
        <v>20003.482625159999</v>
      </c>
      <c r="G10" s="240">
        <v>20165.177115349998</v>
      </c>
    </row>
    <row r="11" spans="1:14" x14ac:dyDescent="0.2">
      <c r="A11" s="233"/>
      <c r="B11" s="234" t="s">
        <v>570</v>
      </c>
      <c r="C11" s="241" t="s">
        <v>313</v>
      </c>
      <c r="D11" s="241" t="s">
        <v>313</v>
      </c>
      <c r="E11" s="241" t="s">
        <v>313</v>
      </c>
      <c r="F11" s="241" t="s">
        <v>313</v>
      </c>
      <c r="G11" s="241" t="s">
        <v>313</v>
      </c>
    </row>
    <row r="12" spans="1:14" x14ac:dyDescent="0.2">
      <c r="A12" s="235">
        <v>5</v>
      </c>
      <c r="B12" s="236" t="s">
        <v>402</v>
      </c>
      <c r="C12" s="242">
        <v>0.1764</v>
      </c>
      <c r="D12" s="242">
        <v>0.1769</v>
      </c>
      <c r="E12" s="242">
        <v>0.1615</v>
      </c>
      <c r="F12" s="242">
        <v>0.16350000000000001</v>
      </c>
      <c r="G12" s="242">
        <v>0.16220000000000001</v>
      </c>
    </row>
    <row r="13" spans="1:14" x14ac:dyDescent="0.2">
      <c r="A13" s="235">
        <v>6</v>
      </c>
      <c r="B13" s="236" t="s">
        <v>569</v>
      </c>
      <c r="C13" s="242">
        <v>0.1943</v>
      </c>
      <c r="D13" s="242">
        <v>0.19489999999999999</v>
      </c>
      <c r="E13" s="242">
        <v>0.1789</v>
      </c>
      <c r="F13" s="242">
        <v>0.17630000000000001</v>
      </c>
      <c r="G13" s="242">
        <v>0.17960000000000001</v>
      </c>
    </row>
    <row r="14" spans="1:14" x14ac:dyDescent="0.2">
      <c r="A14" s="235">
        <v>7</v>
      </c>
      <c r="B14" s="236" t="s">
        <v>570</v>
      </c>
      <c r="C14" s="242">
        <v>0.21210000000000001</v>
      </c>
      <c r="D14" s="242">
        <v>0.21249999999999999</v>
      </c>
      <c r="E14" s="242">
        <v>0.19589999999999999</v>
      </c>
      <c r="F14" s="242">
        <v>0.19350000000000001</v>
      </c>
      <c r="G14" s="242">
        <v>0.1966</v>
      </c>
    </row>
    <row r="15" spans="1:14" x14ac:dyDescent="0.2">
      <c r="A15" s="233"/>
      <c r="B15" s="234" t="s">
        <v>688</v>
      </c>
      <c r="C15" s="241"/>
      <c r="D15" s="241"/>
      <c r="E15" s="241"/>
      <c r="F15" s="241"/>
      <c r="G15" s="241"/>
    </row>
    <row r="16" spans="1:14" x14ac:dyDescent="0.2">
      <c r="A16" s="235">
        <v>8</v>
      </c>
      <c r="B16" s="236" t="s">
        <v>689</v>
      </c>
      <c r="C16" s="242">
        <v>2.5000000000000001E-2</v>
      </c>
      <c r="D16" s="242">
        <v>2.5000000000000001E-2</v>
      </c>
      <c r="E16" s="242">
        <v>2.5000000000000001E-2</v>
      </c>
      <c r="F16" s="242">
        <v>2.5000000000000001E-2</v>
      </c>
      <c r="G16" s="242">
        <v>2.5000000000000001E-2</v>
      </c>
    </row>
    <row r="17" spans="1:7" x14ac:dyDescent="0.2">
      <c r="A17" s="235">
        <v>9</v>
      </c>
      <c r="B17" s="236" t="s">
        <v>690</v>
      </c>
      <c r="C17" s="242">
        <v>0.01</v>
      </c>
      <c r="D17" s="242">
        <v>2.5000000000000001E-2</v>
      </c>
      <c r="E17" s="242">
        <v>0.02</v>
      </c>
      <c r="F17" s="242">
        <v>0.02</v>
      </c>
      <c r="G17" s="242">
        <v>0.02</v>
      </c>
    </row>
    <row r="18" spans="1:7" x14ac:dyDescent="0.2">
      <c r="A18" s="235">
        <v>10</v>
      </c>
      <c r="B18" s="236" t="s">
        <v>691</v>
      </c>
      <c r="C18" s="242">
        <v>0.03</v>
      </c>
      <c r="D18" s="242">
        <v>0.03</v>
      </c>
      <c r="E18" s="242">
        <v>0.03</v>
      </c>
      <c r="F18" s="242">
        <v>0.03</v>
      </c>
      <c r="G18" s="242">
        <v>0.03</v>
      </c>
    </row>
    <row r="19" spans="1:7" x14ac:dyDescent="0.2">
      <c r="A19" s="235">
        <v>11</v>
      </c>
      <c r="B19" s="236" t="s">
        <v>692</v>
      </c>
      <c r="C19" s="242">
        <v>6.5000000000000002E-2</v>
      </c>
      <c r="D19" s="242">
        <v>0.08</v>
      </c>
      <c r="E19" s="242">
        <v>7.4999999999999997E-2</v>
      </c>
      <c r="F19" s="242">
        <v>7.4999999999999997E-2</v>
      </c>
      <c r="G19" s="242">
        <v>7.4999999999999997E-2</v>
      </c>
    </row>
    <row r="20" spans="1:7" x14ac:dyDescent="0.2">
      <c r="A20" s="235">
        <v>12</v>
      </c>
      <c r="B20" s="236" t="s">
        <v>693</v>
      </c>
      <c r="C20" s="242">
        <v>0.13139999999999999</v>
      </c>
      <c r="D20" s="242">
        <v>0.13189999999999999</v>
      </c>
      <c r="E20" s="242">
        <v>0.1159</v>
      </c>
      <c r="F20" s="242">
        <v>0.1135</v>
      </c>
      <c r="G20" s="242">
        <v>0.1166</v>
      </c>
    </row>
    <row r="21" spans="1:7" x14ac:dyDescent="0.2">
      <c r="A21" s="233"/>
      <c r="B21" s="234" t="s">
        <v>694</v>
      </c>
      <c r="C21" s="241"/>
      <c r="D21" s="241"/>
      <c r="E21" s="241"/>
      <c r="F21" s="241"/>
      <c r="G21" s="241"/>
    </row>
    <row r="22" spans="1:7" x14ac:dyDescent="0.2">
      <c r="A22" s="235">
        <v>13</v>
      </c>
      <c r="B22" s="236" t="s">
        <v>695</v>
      </c>
      <c r="C22" s="240">
        <v>44049.764147620001</v>
      </c>
      <c r="D22" s="240">
        <v>43031.050768339999</v>
      </c>
      <c r="E22" s="240">
        <v>43627.897319169999</v>
      </c>
      <c r="F22" s="240">
        <v>43386.718585900002</v>
      </c>
      <c r="G22" s="240">
        <v>43164.090848669999</v>
      </c>
    </row>
    <row r="23" spans="1:7" x14ac:dyDescent="0.2">
      <c r="A23" s="235">
        <v>14</v>
      </c>
      <c r="B23" s="236" t="s">
        <v>694</v>
      </c>
      <c r="C23" s="242">
        <v>8.6400000000000005E-2</v>
      </c>
      <c r="D23" s="242">
        <v>8.8099999999999998E-2</v>
      </c>
      <c r="E23" s="242">
        <v>8.2600000000000007E-2</v>
      </c>
      <c r="F23" s="242">
        <v>8.1299999999999997E-2</v>
      </c>
      <c r="G23" s="242">
        <v>8.3900000000000002E-2</v>
      </c>
    </row>
    <row r="24" spans="1:7" x14ac:dyDescent="0.2">
      <c r="A24" s="233"/>
      <c r="B24" s="234" t="s">
        <v>696</v>
      </c>
      <c r="C24" s="241"/>
      <c r="D24" s="241"/>
      <c r="E24" s="241"/>
      <c r="F24" s="241"/>
      <c r="G24" s="241"/>
    </row>
    <row r="25" spans="1:7" x14ac:dyDescent="0.2">
      <c r="A25" s="235">
        <v>15</v>
      </c>
      <c r="B25" s="236" t="s">
        <v>697</v>
      </c>
      <c r="C25" s="240">
        <v>5130.1023166699997</v>
      </c>
      <c r="D25" s="240">
        <v>5130.1023166699997</v>
      </c>
      <c r="E25" s="240">
        <v>5606.8684033299996</v>
      </c>
      <c r="F25" s="240">
        <v>5016.7344133300003</v>
      </c>
      <c r="G25" s="240">
        <v>3615.1221</v>
      </c>
    </row>
    <row r="26" spans="1:7" x14ac:dyDescent="0.2">
      <c r="A26" s="235">
        <v>16</v>
      </c>
      <c r="B26" s="236" t="s">
        <v>698</v>
      </c>
      <c r="C26" s="240">
        <v>1935.1066418599999</v>
      </c>
      <c r="D26" s="240">
        <v>1935.1066418599999</v>
      </c>
      <c r="E26" s="240">
        <v>2174.6698807399998</v>
      </c>
      <c r="F26" s="240">
        <v>1917.5835341300001</v>
      </c>
      <c r="G26" s="240">
        <v>1739.1096266700001</v>
      </c>
    </row>
    <row r="27" spans="1:7" x14ac:dyDescent="0.2">
      <c r="A27" s="235">
        <v>17</v>
      </c>
      <c r="B27" s="236" t="s">
        <v>699</v>
      </c>
      <c r="C27" s="242">
        <v>2.6511</v>
      </c>
      <c r="D27" s="242">
        <v>2.6511</v>
      </c>
      <c r="E27" s="242">
        <v>2.5783</v>
      </c>
      <c r="F27" s="242">
        <v>2.6162000000000001</v>
      </c>
      <c r="G27" s="242">
        <v>2.0787</v>
      </c>
    </row>
    <row r="28" spans="1:7" x14ac:dyDescent="0.2">
      <c r="A28" s="233"/>
      <c r="B28" s="234" t="s">
        <v>700</v>
      </c>
      <c r="C28" s="241"/>
      <c r="D28" s="241"/>
      <c r="E28" s="241"/>
      <c r="F28" s="241"/>
      <c r="G28" s="241"/>
    </row>
    <row r="29" spans="1:7" x14ac:dyDescent="0.2">
      <c r="A29" s="235">
        <v>18</v>
      </c>
      <c r="B29" s="236" t="s">
        <v>701</v>
      </c>
      <c r="C29" s="240">
        <v>38025.366498000003</v>
      </c>
      <c r="D29" s="240">
        <v>36428.49495706</v>
      </c>
      <c r="E29" s="240">
        <v>37204.639407080002</v>
      </c>
      <c r="F29" s="240">
        <v>35913.680561000001</v>
      </c>
      <c r="G29" s="240">
        <v>36837.401054845002</v>
      </c>
    </row>
    <row r="30" spans="1:7" x14ac:dyDescent="0.2">
      <c r="A30" s="235">
        <v>19</v>
      </c>
      <c r="B30" s="236" t="s">
        <v>702</v>
      </c>
      <c r="C30" s="240">
        <v>31311.874770999999</v>
      </c>
      <c r="D30" s="240">
        <v>31125.761861100003</v>
      </c>
      <c r="E30" s="240">
        <v>31655.027044629896</v>
      </c>
      <c r="F30" s="240">
        <v>31505.964738999999</v>
      </c>
      <c r="G30" s="240">
        <v>32070.019065504275</v>
      </c>
    </row>
    <row r="31" spans="1:7" x14ac:dyDescent="0.2">
      <c r="A31" s="235">
        <v>20</v>
      </c>
      <c r="B31" s="236" t="s">
        <v>703</v>
      </c>
      <c r="C31" s="242">
        <v>1.2144072105582706</v>
      </c>
      <c r="D31" s="242">
        <v>1.1703647647123838</v>
      </c>
      <c r="E31" s="242">
        <v>1.1753153568507713</v>
      </c>
      <c r="F31" s="242">
        <v>1.139900995208817</v>
      </c>
      <c r="G31" s="242">
        <v>1.1486554148783996</v>
      </c>
    </row>
  </sheetData>
  <hyperlinks>
    <hyperlink ref="J2" location="Innhold!A1" display="Tilbake til  oversikt"/>
  </hyperlinks>
  <pageMargins left="0.7" right="0.7" top="0.75" bottom="0.75" header="0.3" footer="0.3"/>
  <pageSetup paperSize="9" scale="92" orientation="portrait" verticalDpi="0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27"/>
  <sheetViews>
    <sheetView workbookViewId="0">
      <selection activeCell="J2" sqref="J2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21.33203125" style="12" customWidth="1"/>
    <col min="7" max="8" width="13.33203125" style="12" hidden="1" customWidth="1"/>
    <col min="9" max="9" width="13.33203125" style="12" customWidth="1"/>
    <col min="10" max="16384" width="12" style="12"/>
  </cols>
  <sheetData>
    <row r="1" spans="1:9" x14ac:dyDescent="0.15">
      <c r="A1" s="19" t="s">
        <v>155</v>
      </c>
      <c r="B1" s="19" t="s">
        <v>350</v>
      </c>
      <c r="I1" s="143">
        <v>43830</v>
      </c>
    </row>
    <row r="2" spans="1:9" x14ac:dyDescent="0.15">
      <c r="A2" s="19"/>
      <c r="F2" s="137" t="s">
        <v>343</v>
      </c>
    </row>
    <row r="3" spans="1:9" x14ac:dyDescent="0.15">
      <c r="A3" s="19"/>
    </row>
    <row r="4" spans="1:9" x14ac:dyDescent="0.15">
      <c r="A4" s="479" t="s">
        <v>132</v>
      </c>
      <c r="B4" s="479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479"/>
      <c r="B5" s="479"/>
      <c r="C5" s="481" t="s">
        <v>156</v>
      </c>
      <c r="D5" s="481"/>
      <c r="E5" s="481" t="s">
        <v>134</v>
      </c>
      <c r="F5" s="481" t="s">
        <v>135</v>
      </c>
      <c r="G5" s="482" t="s">
        <v>136</v>
      </c>
      <c r="H5" s="481" t="s">
        <v>137</v>
      </c>
      <c r="I5" s="4" t="s">
        <v>138</v>
      </c>
    </row>
    <row r="6" spans="1:9" x14ac:dyDescent="0.15">
      <c r="A6" s="479"/>
      <c r="B6" s="479"/>
      <c r="C6" s="481" t="s">
        <v>139</v>
      </c>
      <c r="D6" s="481" t="s">
        <v>140</v>
      </c>
      <c r="E6" s="481"/>
      <c r="F6" s="481"/>
      <c r="G6" s="482"/>
      <c r="H6" s="481"/>
      <c r="I6" s="477" t="s">
        <v>376</v>
      </c>
    </row>
    <row r="7" spans="1:9" x14ac:dyDescent="0.15">
      <c r="A7" s="479"/>
      <c r="B7" s="479"/>
      <c r="C7" s="481"/>
      <c r="D7" s="481"/>
      <c r="E7" s="481"/>
      <c r="F7" s="481"/>
      <c r="G7" s="482"/>
      <c r="H7" s="481"/>
      <c r="I7" s="484"/>
    </row>
    <row r="8" spans="1:9" x14ac:dyDescent="0.15">
      <c r="A8" s="63">
        <v>1</v>
      </c>
      <c r="B8" s="64" t="s">
        <v>157</v>
      </c>
      <c r="C8" s="36">
        <v>0</v>
      </c>
      <c r="D8" s="36">
        <v>97</v>
      </c>
      <c r="E8" s="36">
        <v>0</v>
      </c>
      <c r="F8" s="36">
        <v>0</v>
      </c>
      <c r="G8" s="36"/>
      <c r="H8" s="36"/>
      <c r="I8" s="36">
        <v>97</v>
      </c>
    </row>
    <row r="9" spans="1:9" x14ac:dyDescent="0.15">
      <c r="A9" s="63">
        <v>2</v>
      </c>
      <c r="B9" s="64" t="s">
        <v>158</v>
      </c>
      <c r="C9" s="36">
        <v>0</v>
      </c>
      <c r="D9" s="36">
        <v>0</v>
      </c>
      <c r="E9" s="36">
        <v>0</v>
      </c>
      <c r="F9" s="36">
        <v>0</v>
      </c>
      <c r="G9" s="36"/>
      <c r="H9" s="36"/>
      <c r="I9" s="36">
        <v>0</v>
      </c>
    </row>
    <row r="10" spans="1:9" x14ac:dyDescent="0.15">
      <c r="A10" s="63">
        <v>3</v>
      </c>
      <c r="B10" s="64" t="s">
        <v>159</v>
      </c>
      <c r="C10" s="36">
        <v>0</v>
      </c>
      <c r="D10" s="36">
        <v>53</v>
      </c>
      <c r="E10" s="36">
        <v>0</v>
      </c>
      <c r="F10" s="36">
        <v>0</v>
      </c>
      <c r="G10" s="36"/>
      <c r="H10" s="36"/>
      <c r="I10" s="36">
        <v>52</v>
      </c>
    </row>
    <row r="11" spans="1:9" ht="10.5" customHeight="1" x14ac:dyDescent="0.15">
      <c r="A11" s="194">
        <v>4</v>
      </c>
      <c r="B11" s="64" t="s">
        <v>160</v>
      </c>
      <c r="C11" s="36">
        <v>0</v>
      </c>
      <c r="D11" s="36">
        <v>0</v>
      </c>
      <c r="E11" s="36">
        <v>0</v>
      </c>
      <c r="F11" s="36">
        <v>0</v>
      </c>
      <c r="G11" s="36"/>
      <c r="H11" s="36"/>
      <c r="I11" s="36">
        <v>0</v>
      </c>
    </row>
    <row r="12" spans="1:9" ht="10.5" customHeight="1" x14ac:dyDescent="0.15">
      <c r="A12" s="63">
        <v>5</v>
      </c>
      <c r="B12" s="64" t="s">
        <v>161</v>
      </c>
      <c r="C12" s="36">
        <v>0</v>
      </c>
      <c r="D12" s="36">
        <v>0</v>
      </c>
      <c r="E12" s="36">
        <v>0</v>
      </c>
      <c r="F12" s="36">
        <v>0</v>
      </c>
      <c r="G12" s="36"/>
      <c r="H12" s="36"/>
      <c r="I12" s="36">
        <v>0</v>
      </c>
    </row>
    <row r="13" spans="1:9" x14ac:dyDescent="0.15">
      <c r="A13" s="63">
        <v>6</v>
      </c>
      <c r="B13" s="64" t="s">
        <v>162</v>
      </c>
      <c r="C13" s="36">
        <v>1</v>
      </c>
      <c r="D13" s="36">
        <v>416</v>
      </c>
      <c r="E13" s="36">
        <v>0</v>
      </c>
      <c r="F13" s="36">
        <v>1</v>
      </c>
      <c r="G13" s="36"/>
      <c r="H13" s="36"/>
      <c r="I13" s="36">
        <v>415</v>
      </c>
    </row>
    <row r="14" spans="1:9" x14ac:dyDescent="0.15">
      <c r="A14" s="63">
        <v>7</v>
      </c>
      <c r="B14" s="64" t="s">
        <v>163</v>
      </c>
      <c r="C14" s="36">
        <v>0</v>
      </c>
      <c r="D14" s="36">
        <v>123</v>
      </c>
      <c r="E14" s="36">
        <v>0</v>
      </c>
      <c r="F14" s="36">
        <v>0</v>
      </c>
      <c r="G14" s="36"/>
      <c r="H14" s="36"/>
      <c r="I14" s="36">
        <v>123</v>
      </c>
    </row>
    <row r="15" spans="1:9" x14ac:dyDescent="0.15">
      <c r="A15" s="63">
        <v>8</v>
      </c>
      <c r="B15" s="64" t="s">
        <v>164</v>
      </c>
      <c r="C15" s="36">
        <v>0</v>
      </c>
      <c r="D15" s="36">
        <v>25</v>
      </c>
      <c r="E15" s="36">
        <v>0</v>
      </c>
      <c r="F15" s="36">
        <v>0</v>
      </c>
      <c r="G15" s="36"/>
      <c r="H15" s="36"/>
      <c r="I15" s="36">
        <v>25</v>
      </c>
    </row>
    <row r="16" spans="1:9" x14ac:dyDescent="0.15">
      <c r="A16" s="194">
        <v>9</v>
      </c>
      <c r="B16" s="64" t="s">
        <v>165</v>
      </c>
      <c r="C16" s="36">
        <v>0</v>
      </c>
      <c r="D16" s="36">
        <v>10</v>
      </c>
      <c r="E16" s="36">
        <v>0</v>
      </c>
      <c r="F16" s="36">
        <v>0</v>
      </c>
      <c r="G16" s="36"/>
      <c r="H16" s="36"/>
      <c r="I16" s="36">
        <v>10</v>
      </c>
    </row>
    <row r="17" spans="1:9" x14ac:dyDescent="0.15">
      <c r="A17" s="63">
        <v>10</v>
      </c>
      <c r="B17" s="64" t="s">
        <v>166</v>
      </c>
      <c r="C17" s="36">
        <v>0</v>
      </c>
      <c r="D17" s="36">
        <v>9</v>
      </c>
      <c r="E17" s="36">
        <v>0</v>
      </c>
      <c r="F17" s="36">
        <v>0</v>
      </c>
      <c r="G17" s="36"/>
      <c r="H17" s="36"/>
      <c r="I17" s="36">
        <v>9</v>
      </c>
    </row>
    <row r="18" spans="1:9" x14ac:dyDescent="0.15">
      <c r="A18" s="63">
        <v>11</v>
      </c>
      <c r="B18" s="64" t="s">
        <v>167</v>
      </c>
      <c r="C18" s="36">
        <v>7</v>
      </c>
      <c r="D18" s="36">
        <v>3267</v>
      </c>
      <c r="E18" s="36">
        <v>0</v>
      </c>
      <c r="F18" s="36">
        <v>6</v>
      </c>
      <c r="G18" s="36"/>
      <c r="H18" s="36"/>
      <c r="I18" s="36">
        <v>3267</v>
      </c>
    </row>
    <row r="19" spans="1:9" x14ac:dyDescent="0.15">
      <c r="A19" s="194">
        <v>12</v>
      </c>
      <c r="B19" s="64" t="s">
        <v>168</v>
      </c>
      <c r="C19" s="36">
        <v>0</v>
      </c>
      <c r="D19" s="36">
        <v>131</v>
      </c>
      <c r="E19" s="36">
        <v>0</v>
      </c>
      <c r="F19" s="36">
        <v>0</v>
      </c>
      <c r="G19" s="36"/>
      <c r="H19" s="36"/>
      <c r="I19" s="36">
        <v>130</v>
      </c>
    </row>
    <row r="20" spans="1:9" x14ac:dyDescent="0.15">
      <c r="A20" s="194">
        <v>13</v>
      </c>
      <c r="B20" s="64" t="s">
        <v>169</v>
      </c>
      <c r="C20" s="36">
        <v>2</v>
      </c>
      <c r="D20" s="36">
        <v>49</v>
      </c>
      <c r="E20" s="36">
        <v>0</v>
      </c>
      <c r="F20" s="36">
        <v>0</v>
      </c>
      <c r="G20" s="36"/>
      <c r="H20" s="36"/>
      <c r="I20" s="36">
        <v>52</v>
      </c>
    </row>
    <row r="21" spans="1:9" ht="21" customHeight="1" x14ac:dyDescent="0.15">
      <c r="A21" s="194">
        <v>14</v>
      </c>
      <c r="B21" s="64" t="s">
        <v>170</v>
      </c>
      <c r="C21" s="36">
        <v>0</v>
      </c>
      <c r="D21" s="36">
        <v>0</v>
      </c>
      <c r="E21" s="36">
        <v>0</v>
      </c>
      <c r="F21" s="36">
        <v>0</v>
      </c>
      <c r="G21" s="36"/>
      <c r="H21" s="36"/>
      <c r="I21" s="36">
        <v>0</v>
      </c>
    </row>
    <row r="22" spans="1:9" x14ac:dyDescent="0.15">
      <c r="A22" s="63">
        <v>15</v>
      </c>
      <c r="B22" s="64" t="s">
        <v>171</v>
      </c>
      <c r="C22" s="36">
        <v>0</v>
      </c>
      <c r="D22" s="36">
        <v>8</v>
      </c>
      <c r="E22" s="36">
        <v>0</v>
      </c>
      <c r="F22" s="36">
        <v>0</v>
      </c>
      <c r="G22" s="36"/>
      <c r="H22" s="36"/>
      <c r="I22" s="36">
        <v>8</v>
      </c>
    </row>
    <row r="23" spans="1:9" x14ac:dyDescent="0.15">
      <c r="A23" s="194">
        <v>16</v>
      </c>
      <c r="B23" s="64" t="s">
        <v>172</v>
      </c>
      <c r="C23" s="36">
        <v>0</v>
      </c>
      <c r="D23" s="36">
        <v>119</v>
      </c>
      <c r="E23" s="36">
        <v>0</v>
      </c>
      <c r="F23" s="36">
        <v>0</v>
      </c>
      <c r="G23" s="36"/>
      <c r="H23" s="36"/>
      <c r="I23" s="36">
        <v>119</v>
      </c>
    </row>
    <row r="24" spans="1:9" ht="21" customHeight="1" x14ac:dyDescent="0.15">
      <c r="A24" s="194">
        <v>17</v>
      </c>
      <c r="B24" s="64" t="s">
        <v>173</v>
      </c>
      <c r="C24" s="36">
        <v>0</v>
      </c>
      <c r="D24" s="36">
        <v>72</v>
      </c>
      <c r="E24" s="36">
        <v>0</v>
      </c>
      <c r="F24" s="36">
        <v>0</v>
      </c>
      <c r="G24" s="36"/>
      <c r="H24" s="36"/>
      <c r="I24" s="36">
        <v>72</v>
      </c>
    </row>
    <row r="25" spans="1:9" x14ac:dyDescent="0.15">
      <c r="A25" s="1">
        <v>18</v>
      </c>
      <c r="B25" s="5" t="s">
        <v>174</v>
      </c>
      <c r="C25" s="36">
        <v>2</v>
      </c>
      <c r="D25" s="36">
        <v>532</v>
      </c>
      <c r="E25" s="36">
        <v>0</v>
      </c>
      <c r="F25" s="36">
        <v>1</v>
      </c>
      <c r="G25" s="36"/>
      <c r="H25" s="36"/>
      <c r="I25" s="36">
        <v>534</v>
      </c>
    </row>
    <row r="26" spans="1:9" x14ac:dyDescent="0.15">
      <c r="A26" s="8">
        <v>19</v>
      </c>
      <c r="B26" s="7" t="s">
        <v>175</v>
      </c>
      <c r="C26" s="36">
        <v>13</v>
      </c>
      <c r="D26" s="36"/>
      <c r="E26" s="36">
        <v>1</v>
      </c>
      <c r="F26" s="36">
        <v>9</v>
      </c>
      <c r="G26" s="36"/>
      <c r="H26" s="36"/>
      <c r="I26" s="36">
        <v>4913</v>
      </c>
    </row>
    <row r="27" spans="1:9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10"/>
  <sheetViews>
    <sheetView workbookViewId="0">
      <selection activeCell="J2" sqref="J2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19" t="s">
        <v>176</v>
      </c>
      <c r="C1" s="19" t="s">
        <v>348</v>
      </c>
      <c r="I1" s="143">
        <v>43830</v>
      </c>
    </row>
    <row r="2" spans="1:9" x14ac:dyDescent="0.15">
      <c r="A2" s="19"/>
      <c r="I2" s="137" t="s">
        <v>343</v>
      </c>
    </row>
    <row r="3" spans="1:9" x14ac:dyDescent="0.15">
      <c r="G3" s="31"/>
    </row>
    <row r="4" spans="1:9" x14ac:dyDescent="0.15">
      <c r="A4" s="488" t="s">
        <v>132</v>
      </c>
      <c r="B4" s="489"/>
      <c r="C4" s="24" t="s">
        <v>0</v>
      </c>
      <c r="D4" s="24" t="s">
        <v>1</v>
      </c>
      <c r="E4" s="24" t="s">
        <v>2</v>
      </c>
      <c r="F4" s="24" t="s">
        <v>5</v>
      </c>
      <c r="G4" s="25" t="s">
        <v>6</v>
      </c>
      <c r="H4" s="24" t="s">
        <v>7</v>
      </c>
      <c r="I4" s="24" t="s">
        <v>8</v>
      </c>
    </row>
    <row r="5" spans="1:9" ht="23.25" customHeight="1" x14ac:dyDescent="0.15">
      <c r="A5" s="490"/>
      <c r="B5" s="491"/>
      <c r="C5" s="487" t="s">
        <v>156</v>
      </c>
      <c r="D5" s="487"/>
      <c r="E5" s="487" t="s">
        <v>134</v>
      </c>
      <c r="F5" s="487" t="s">
        <v>135</v>
      </c>
      <c r="G5" s="492" t="s">
        <v>136</v>
      </c>
      <c r="H5" s="487" t="s">
        <v>137</v>
      </c>
      <c r="I5" s="26" t="s">
        <v>138</v>
      </c>
    </row>
    <row r="6" spans="1:9" x14ac:dyDescent="0.15">
      <c r="A6" s="490"/>
      <c r="B6" s="491"/>
      <c r="C6" s="487" t="s">
        <v>139</v>
      </c>
      <c r="D6" s="487" t="s">
        <v>140</v>
      </c>
      <c r="E6" s="487"/>
      <c r="F6" s="487"/>
      <c r="G6" s="492"/>
      <c r="H6" s="487"/>
      <c r="I6" s="485" t="s">
        <v>377</v>
      </c>
    </row>
    <row r="7" spans="1:9" x14ac:dyDescent="0.15">
      <c r="A7" s="490"/>
      <c r="B7" s="491"/>
      <c r="C7" s="487"/>
      <c r="D7" s="487"/>
      <c r="E7" s="487"/>
      <c r="F7" s="487"/>
      <c r="G7" s="492"/>
      <c r="H7" s="487"/>
      <c r="I7" s="486"/>
    </row>
    <row r="8" spans="1:9" x14ac:dyDescent="0.15">
      <c r="A8" s="27">
        <v>1</v>
      </c>
      <c r="B8" s="30" t="s">
        <v>177</v>
      </c>
      <c r="C8" s="28">
        <v>255</v>
      </c>
      <c r="D8" s="28">
        <v>42203</v>
      </c>
      <c r="E8" s="28">
        <v>83</v>
      </c>
      <c r="F8" s="28">
        <v>29</v>
      </c>
      <c r="G8" s="32"/>
      <c r="H8" s="28"/>
      <c r="I8" s="28">
        <v>42346</v>
      </c>
    </row>
    <row r="9" spans="1:9" x14ac:dyDescent="0.15">
      <c r="A9" s="27">
        <v>2</v>
      </c>
      <c r="B9" s="30" t="s">
        <v>178</v>
      </c>
      <c r="C9" s="28">
        <v>2</v>
      </c>
      <c r="D9" s="28">
        <v>39</v>
      </c>
      <c r="E9" s="28">
        <v>1</v>
      </c>
      <c r="F9" s="28"/>
      <c r="G9" s="32"/>
      <c r="H9" s="28"/>
      <c r="I9" s="28">
        <v>40</v>
      </c>
    </row>
    <row r="10" spans="1:9" x14ac:dyDescent="0.15">
      <c r="A10" s="29">
        <v>11</v>
      </c>
      <c r="B10" s="29" t="s">
        <v>175</v>
      </c>
      <c r="C10" s="33">
        <v>257</v>
      </c>
      <c r="D10" s="33">
        <v>42242</v>
      </c>
      <c r="E10" s="33">
        <v>84</v>
      </c>
      <c r="F10" s="33">
        <v>29</v>
      </c>
      <c r="G10" s="33">
        <v>0</v>
      </c>
      <c r="H10" s="33">
        <v>0</v>
      </c>
      <c r="I10" s="33">
        <v>42386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8"/>
  <sheetViews>
    <sheetView workbookViewId="0">
      <selection activeCell="J2" sqref="J2"/>
    </sheetView>
  </sheetViews>
  <sheetFormatPr baseColWidth="10" defaultRowHeight="10.5" x14ac:dyDescent="0.15"/>
  <cols>
    <col min="1" max="16384" width="12" style="12"/>
  </cols>
  <sheetData>
    <row r="1" spans="1:12" x14ac:dyDescent="0.15">
      <c r="A1" s="19" t="s">
        <v>179</v>
      </c>
      <c r="B1" s="19" t="s">
        <v>180</v>
      </c>
      <c r="J1" s="143">
        <v>43830</v>
      </c>
    </row>
    <row r="2" spans="1:12" x14ac:dyDescent="0.15">
      <c r="L2" s="137" t="s">
        <v>343</v>
      </c>
    </row>
    <row r="3" spans="1:12" x14ac:dyDescent="0.15">
      <c r="A3" s="479" t="s">
        <v>132</v>
      </c>
      <c r="B3" s="479"/>
      <c r="C3" s="58" t="s">
        <v>0</v>
      </c>
      <c r="D3" s="58" t="s">
        <v>1</v>
      </c>
      <c r="E3" s="58" t="s">
        <v>2</v>
      </c>
      <c r="F3" s="58" t="s">
        <v>5</v>
      </c>
      <c r="G3" s="58" t="s">
        <v>6</v>
      </c>
      <c r="H3" s="58" t="s">
        <v>7</v>
      </c>
    </row>
    <row r="4" spans="1:12" x14ac:dyDescent="0.15">
      <c r="A4" s="479"/>
      <c r="B4" s="479"/>
      <c r="C4" s="481" t="s">
        <v>181</v>
      </c>
      <c r="D4" s="481"/>
      <c r="E4" s="481"/>
      <c r="F4" s="481"/>
      <c r="G4" s="481"/>
      <c r="H4" s="481"/>
    </row>
    <row r="5" spans="1:12" ht="21" x14ac:dyDescent="0.15">
      <c r="A5" s="479"/>
      <c r="B5" s="479"/>
      <c r="C5" s="144" t="s">
        <v>182</v>
      </c>
      <c r="D5" s="144" t="s">
        <v>183</v>
      </c>
      <c r="E5" s="144" t="s">
        <v>184</v>
      </c>
      <c r="F5" s="144" t="s">
        <v>185</v>
      </c>
      <c r="G5" s="144" t="s">
        <v>186</v>
      </c>
      <c r="H5" s="144" t="s">
        <v>187</v>
      </c>
    </row>
    <row r="6" spans="1:12" x14ac:dyDescent="0.15">
      <c r="A6" s="58">
        <v>1</v>
      </c>
      <c r="B6" s="60" t="s">
        <v>80</v>
      </c>
      <c r="C6" s="59">
        <v>1093.373190032763</v>
      </c>
      <c r="D6" s="59">
        <v>190.33515777750904</v>
      </c>
      <c r="E6" s="59">
        <v>35.957474324830031</v>
      </c>
      <c r="F6" s="59">
        <v>37.711708000000002</v>
      </c>
      <c r="G6" s="59">
        <v>37.759979999999999</v>
      </c>
      <c r="H6" s="59">
        <v>130.08257800000001</v>
      </c>
    </row>
    <row r="7" spans="1:12" x14ac:dyDescent="0.15">
      <c r="A7" s="58">
        <v>2</v>
      </c>
      <c r="B7" s="60" t="s">
        <v>129</v>
      </c>
      <c r="C7" s="59"/>
      <c r="D7" s="59"/>
      <c r="E7" s="59"/>
      <c r="F7" s="59"/>
      <c r="G7" s="59"/>
      <c r="H7" s="59"/>
    </row>
    <row r="8" spans="1:12" x14ac:dyDescent="0.15">
      <c r="A8" s="8">
        <v>3</v>
      </c>
      <c r="B8" s="7" t="s">
        <v>188</v>
      </c>
      <c r="C8" s="66">
        <f t="shared" ref="C8:H8" si="0">+C6+C7</f>
        <v>1093.373190032763</v>
      </c>
      <c r="D8" s="66">
        <f t="shared" si="0"/>
        <v>190.33515777750904</v>
      </c>
      <c r="E8" s="66">
        <f t="shared" si="0"/>
        <v>35.957474324830031</v>
      </c>
      <c r="F8" s="66">
        <f t="shared" si="0"/>
        <v>37.711708000000002</v>
      </c>
      <c r="G8" s="66">
        <f t="shared" si="0"/>
        <v>37.759979999999999</v>
      </c>
      <c r="H8" s="66">
        <f t="shared" si="0"/>
        <v>130.08257800000001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11"/>
  <sheetViews>
    <sheetView workbookViewId="0">
      <selection activeCell="J2" sqref="J2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19" t="s">
        <v>152</v>
      </c>
      <c r="B1" s="19" t="s">
        <v>353</v>
      </c>
      <c r="O1" s="143">
        <v>43830</v>
      </c>
    </row>
    <row r="2" spans="1:16" x14ac:dyDescent="0.15">
      <c r="A2" s="19"/>
      <c r="K2" s="137" t="s">
        <v>343</v>
      </c>
    </row>
    <row r="4" spans="1:16" x14ac:dyDescent="0.15">
      <c r="A4" s="488" t="s">
        <v>132</v>
      </c>
      <c r="B4" s="489"/>
      <c r="C4" s="24" t="s">
        <v>0</v>
      </c>
      <c r="D4" s="24" t="s">
        <v>1</v>
      </c>
      <c r="E4" s="24" t="s">
        <v>2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189</v>
      </c>
      <c r="K4" s="24" t="s">
        <v>190</v>
      </c>
      <c r="L4" s="24" t="s">
        <v>191</v>
      </c>
      <c r="M4" s="24" t="s">
        <v>192</v>
      </c>
      <c r="N4" s="24" t="s">
        <v>193</v>
      </c>
      <c r="O4" s="24" t="s">
        <v>194</v>
      </c>
    </row>
    <row r="5" spans="1:16" ht="31.5" customHeight="1" x14ac:dyDescent="0.15">
      <c r="A5" s="490"/>
      <c r="B5" s="491"/>
      <c r="C5" s="487" t="s">
        <v>195</v>
      </c>
      <c r="D5" s="487"/>
      <c r="E5" s="487"/>
      <c r="F5" s="487"/>
      <c r="G5" s="487"/>
      <c r="H5" s="487"/>
      <c r="I5" s="487"/>
      <c r="J5" s="487" t="s">
        <v>196</v>
      </c>
      <c r="K5" s="487"/>
      <c r="L5" s="487"/>
      <c r="M5" s="487"/>
      <c r="N5" s="487" t="s">
        <v>197</v>
      </c>
      <c r="O5" s="487"/>
    </row>
    <row r="6" spans="1:16" x14ac:dyDescent="0.15">
      <c r="A6" s="490"/>
      <c r="B6" s="491"/>
      <c r="C6" s="493"/>
      <c r="D6" s="487" t="s">
        <v>307</v>
      </c>
      <c r="E6" s="487" t="s">
        <v>304</v>
      </c>
      <c r="F6" s="487" t="s">
        <v>198</v>
      </c>
      <c r="G6" s="487"/>
      <c r="H6" s="487"/>
      <c r="I6" s="487"/>
      <c r="J6" s="487" t="s">
        <v>140</v>
      </c>
      <c r="K6" s="487"/>
      <c r="L6" s="487" t="s">
        <v>199</v>
      </c>
      <c r="M6" s="487"/>
      <c r="N6" s="487" t="s">
        <v>200</v>
      </c>
      <c r="O6" s="487" t="s">
        <v>306</v>
      </c>
    </row>
    <row r="7" spans="1:16" s="16" customFormat="1" ht="31.5" x14ac:dyDescent="0.15">
      <c r="A7" s="490"/>
      <c r="B7" s="491"/>
      <c r="C7" s="493"/>
      <c r="D7" s="487"/>
      <c r="E7" s="487"/>
      <c r="F7" s="65"/>
      <c r="G7" s="65" t="s">
        <v>303</v>
      </c>
      <c r="H7" s="65" t="s">
        <v>305</v>
      </c>
      <c r="I7" s="65" t="s">
        <v>306</v>
      </c>
      <c r="J7" s="65"/>
      <c r="K7" s="65" t="s">
        <v>306</v>
      </c>
      <c r="L7" s="65"/>
      <c r="M7" s="65" t="s">
        <v>306</v>
      </c>
      <c r="N7" s="487"/>
      <c r="O7" s="487"/>
      <c r="P7" s="34"/>
    </row>
    <row r="8" spans="1:16" s="16" customFormat="1" x14ac:dyDescent="0.15">
      <c r="A8" s="26">
        <v>10</v>
      </c>
      <c r="B8" s="27" t="s">
        <v>201</v>
      </c>
      <c r="C8" s="28">
        <v>6755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</row>
    <row r="9" spans="1:16" s="16" customFormat="1" x14ac:dyDescent="0.15">
      <c r="A9" s="26">
        <v>20</v>
      </c>
      <c r="B9" s="27" t="s">
        <v>202</v>
      </c>
      <c r="C9" s="28">
        <v>34213</v>
      </c>
      <c r="D9" s="28">
        <v>221</v>
      </c>
      <c r="E9" s="28">
        <v>46</v>
      </c>
      <c r="F9" s="28">
        <v>217</v>
      </c>
      <c r="G9" s="28">
        <v>208</v>
      </c>
      <c r="H9" s="28">
        <v>168</v>
      </c>
      <c r="I9" s="28">
        <v>9</v>
      </c>
      <c r="J9" s="28">
        <v>28</v>
      </c>
      <c r="K9" s="28">
        <v>9</v>
      </c>
      <c r="L9" s="28">
        <v>83</v>
      </c>
      <c r="M9" s="28">
        <v>0</v>
      </c>
      <c r="N9" s="28">
        <v>133</v>
      </c>
      <c r="O9" s="28">
        <v>55</v>
      </c>
    </row>
    <row r="10" spans="1:16" x14ac:dyDescent="0.15">
      <c r="A10" s="26">
        <v>30</v>
      </c>
      <c r="B10" s="27" t="s">
        <v>203</v>
      </c>
      <c r="C10" s="28">
        <v>2304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15"/>
  <sheetViews>
    <sheetView workbookViewId="0">
      <selection activeCell="J2" sqref="J2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19" t="s">
        <v>204</v>
      </c>
      <c r="B1" s="19" t="s">
        <v>352</v>
      </c>
      <c r="F1" s="143">
        <v>43830</v>
      </c>
      <c r="J1" s="137" t="s">
        <v>343</v>
      </c>
    </row>
    <row r="3" spans="1:10" x14ac:dyDescent="0.15">
      <c r="A3" s="494" t="s">
        <v>132</v>
      </c>
      <c r="B3" s="495"/>
      <c r="C3" s="1" t="s">
        <v>0</v>
      </c>
      <c r="D3" s="1" t="s">
        <v>1</v>
      </c>
    </row>
    <row r="4" spans="1:10" ht="42" x14ac:dyDescent="0.15">
      <c r="A4" s="496"/>
      <c r="B4" s="497"/>
      <c r="C4" s="1" t="s">
        <v>205</v>
      </c>
      <c r="D4" s="1" t="s">
        <v>206</v>
      </c>
    </row>
    <row r="5" spans="1:10" x14ac:dyDescent="0.15">
      <c r="A5" s="1">
        <v>1</v>
      </c>
      <c r="B5" s="9" t="s">
        <v>207</v>
      </c>
      <c r="C5" s="66">
        <v>73</v>
      </c>
      <c r="D5" s="66">
        <v>26</v>
      </c>
    </row>
    <row r="6" spans="1:10" ht="21" x14ac:dyDescent="0.15">
      <c r="A6" s="1">
        <v>2</v>
      </c>
      <c r="B6" s="5" t="s">
        <v>669</v>
      </c>
      <c r="C6" s="59">
        <v>5</v>
      </c>
      <c r="D6" s="59">
        <v>5</v>
      </c>
    </row>
    <row r="7" spans="1:10" ht="21" x14ac:dyDescent="0.15">
      <c r="A7" s="1">
        <v>3</v>
      </c>
      <c r="B7" s="5" t="s">
        <v>672</v>
      </c>
      <c r="C7" s="59">
        <v>-3</v>
      </c>
      <c r="D7" s="59">
        <v>-3</v>
      </c>
    </row>
    <row r="8" spans="1:10" ht="21" x14ac:dyDescent="0.15">
      <c r="A8" s="1">
        <v>4</v>
      </c>
      <c r="B8" s="10" t="s">
        <v>670</v>
      </c>
      <c r="C8" s="59">
        <v>8</v>
      </c>
      <c r="D8" s="59">
        <v>1</v>
      </c>
    </row>
    <row r="9" spans="1:10" ht="21" x14ac:dyDescent="0.15">
      <c r="A9" s="1">
        <v>5</v>
      </c>
      <c r="B9" s="5" t="s">
        <v>674</v>
      </c>
      <c r="C9" s="59">
        <v>5</v>
      </c>
      <c r="D9" s="59">
        <v>-1</v>
      </c>
    </row>
    <row r="10" spans="1:10" ht="21" x14ac:dyDescent="0.15">
      <c r="A10" s="1">
        <v>6</v>
      </c>
      <c r="B10" s="5" t="s">
        <v>671</v>
      </c>
      <c r="C10" s="59"/>
      <c r="D10" s="59"/>
    </row>
    <row r="11" spans="1:10" ht="23.25" customHeight="1" x14ac:dyDescent="0.15">
      <c r="A11" s="1">
        <v>7</v>
      </c>
      <c r="B11" s="10" t="s">
        <v>673</v>
      </c>
      <c r="C11" s="59">
        <v>-5</v>
      </c>
      <c r="D11" s="59"/>
    </row>
    <row r="12" spans="1:10" x14ac:dyDescent="0.15">
      <c r="A12" s="1">
        <v>8</v>
      </c>
      <c r="B12" s="5" t="s">
        <v>208</v>
      </c>
      <c r="C12" s="59"/>
      <c r="D12" s="59"/>
    </row>
    <row r="13" spans="1:10" x14ac:dyDescent="0.15">
      <c r="A13" s="1">
        <v>9</v>
      </c>
      <c r="B13" s="9" t="s">
        <v>209</v>
      </c>
      <c r="C13" s="66">
        <v>83</v>
      </c>
      <c r="D13" s="66">
        <v>28</v>
      </c>
    </row>
    <row r="14" spans="1:10" ht="21" x14ac:dyDescent="0.15">
      <c r="A14" s="1">
        <v>10</v>
      </c>
      <c r="B14" s="10" t="s">
        <v>210</v>
      </c>
      <c r="C14" s="5">
        <v>-5</v>
      </c>
      <c r="D14" s="5"/>
    </row>
    <row r="15" spans="1:10" x14ac:dyDescent="0.15">
      <c r="A15" s="1">
        <v>11</v>
      </c>
      <c r="B15" s="10" t="s">
        <v>211</v>
      </c>
      <c r="C15" s="5">
        <v>5</v>
      </c>
      <c r="D15" s="5"/>
    </row>
  </sheetData>
  <mergeCells count="1">
    <mergeCell ref="A3:B4"/>
  </mergeCells>
  <hyperlinks>
    <hyperlink ref="J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10"/>
  <sheetViews>
    <sheetView workbookViewId="0">
      <selection activeCell="J2" sqref="J2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19" t="s">
        <v>212</v>
      </c>
      <c r="B1" s="19" t="s">
        <v>359</v>
      </c>
      <c r="D1" s="143">
        <v>43830</v>
      </c>
      <c r="H1" s="137" t="s">
        <v>343</v>
      </c>
    </row>
    <row r="3" spans="1:8" x14ac:dyDescent="0.15">
      <c r="A3" s="494" t="s">
        <v>132</v>
      </c>
      <c r="B3" s="495"/>
      <c r="C3" s="1" t="s">
        <v>0</v>
      </c>
    </row>
    <row r="4" spans="1:8" ht="42" x14ac:dyDescent="0.15">
      <c r="A4" s="496"/>
      <c r="B4" s="497"/>
      <c r="C4" s="1" t="s">
        <v>213</v>
      </c>
    </row>
    <row r="5" spans="1:8" x14ac:dyDescent="0.15">
      <c r="A5" s="1">
        <v>1</v>
      </c>
      <c r="B5" s="9" t="s">
        <v>207</v>
      </c>
      <c r="C5" s="66">
        <v>247.77099999999999</v>
      </c>
    </row>
    <row r="6" spans="1:8" ht="21" x14ac:dyDescent="0.15">
      <c r="A6" s="1">
        <v>2</v>
      </c>
      <c r="B6" s="5" t="s">
        <v>214</v>
      </c>
      <c r="C6" s="21">
        <v>59.468000000000004</v>
      </c>
    </row>
    <row r="7" spans="1:8" x14ac:dyDescent="0.15">
      <c r="A7" s="1">
        <v>3</v>
      </c>
      <c r="B7" s="5" t="s">
        <v>215</v>
      </c>
      <c r="C7" s="21">
        <v>-82.42</v>
      </c>
    </row>
    <row r="8" spans="1:8" x14ac:dyDescent="0.15">
      <c r="A8" s="1">
        <v>4</v>
      </c>
      <c r="B8" s="5" t="s">
        <v>216</v>
      </c>
      <c r="C8" s="21">
        <v>-7.2869999999999999</v>
      </c>
    </row>
    <row r="9" spans="1:8" x14ac:dyDescent="0.15">
      <c r="A9" s="1">
        <v>5</v>
      </c>
      <c r="B9" s="5" t="s">
        <v>217</v>
      </c>
      <c r="C9" s="21">
        <v>-1.27</v>
      </c>
    </row>
    <row r="10" spans="1:8" x14ac:dyDescent="0.15">
      <c r="A10" s="1">
        <v>6</v>
      </c>
      <c r="B10" s="9" t="s">
        <v>209</v>
      </c>
      <c r="C10" s="142">
        <v>216.26199999999994</v>
      </c>
    </row>
  </sheetData>
  <mergeCells count="1">
    <mergeCell ref="A3:B4"/>
  </mergeCells>
  <hyperlinks>
    <hyperlink ref="H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1"/>
  <sheetViews>
    <sheetView workbookViewId="0">
      <selection activeCell="C7" sqref="C7"/>
    </sheetView>
  </sheetViews>
  <sheetFormatPr baseColWidth="10" defaultColWidth="12" defaultRowHeight="12" x14ac:dyDescent="0.2"/>
  <cols>
    <col min="1" max="1" width="6.83203125" style="271" bestFit="1" customWidth="1"/>
    <col min="2" max="2" width="44.33203125" style="271" bestFit="1" customWidth="1"/>
    <col min="3" max="4" width="16.1640625" style="271" customWidth="1"/>
    <col min="5" max="16384" width="12" style="271"/>
  </cols>
  <sheetData>
    <row r="1" spans="1:8" x14ac:dyDescent="0.2">
      <c r="A1" s="275" t="s">
        <v>773</v>
      </c>
      <c r="B1" s="275" t="s">
        <v>775</v>
      </c>
      <c r="H1" s="137" t="s">
        <v>343</v>
      </c>
    </row>
    <row r="2" spans="1:8" x14ac:dyDescent="0.2">
      <c r="A2" s="275"/>
      <c r="B2" s="275"/>
    </row>
    <row r="3" spans="1:8" x14ac:dyDescent="0.2">
      <c r="A3" s="275"/>
      <c r="B3" s="275"/>
      <c r="C3" s="393">
        <v>43830</v>
      </c>
      <c r="D3" s="394">
        <v>2019</v>
      </c>
    </row>
    <row r="4" spans="1:8" x14ac:dyDescent="0.2">
      <c r="C4" s="316" t="s">
        <v>0</v>
      </c>
      <c r="D4" s="316" t="s">
        <v>1</v>
      </c>
    </row>
    <row r="5" spans="1:8" ht="24" x14ac:dyDescent="0.2">
      <c r="A5" s="268"/>
      <c r="B5" s="268"/>
      <c r="C5" s="310" t="s">
        <v>3</v>
      </c>
      <c r="D5" s="311" t="s">
        <v>772</v>
      </c>
    </row>
    <row r="6" spans="1:8" x14ac:dyDescent="0.2">
      <c r="A6" s="316">
        <v>1</v>
      </c>
      <c r="B6" s="313" t="s">
        <v>69</v>
      </c>
      <c r="C6" s="287">
        <v>282.03624100000002</v>
      </c>
      <c r="D6" s="287">
        <v>388.82877980000001</v>
      </c>
    </row>
    <row r="7" spans="1:8" x14ac:dyDescent="0.2">
      <c r="A7" s="308">
        <v>2</v>
      </c>
      <c r="B7" s="314" t="s">
        <v>95</v>
      </c>
      <c r="C7" s="287">
        <v>838.20877299999995</v>
      </c>
      <c r="D7" s="287">
        <v>668.38569800000005</v>
      </c>
    </row>
    <row r="8" spans="1:8" x14ac:dyDescent="0.2">
      <c r="A8" s="308">
        <v>3</v>
      </c>
      <c r="B8" s="314" t="s">
        <v>96</v>
      </c>
      <c r="C8" s="287">
        <v>684.10211400000003</v>
      </c>
      <c r="D8" s="287">
        <v>538.35258520000002</v>
      </c>
    </row>
    <row r="9" spans="1:8" x14ac:dyDescent="0.2">
      <c r="A9" s="308">
        <v>4</v>
      </c>
      <c r="B9" s="314" t="s">
        <v>70</v>
      </c>
      <c r="C9" s="287">
        <v>357.02350100000001</v>
      </c>
      <c r="D9" s="287">
        <v>346.60892239999998</v>
      </c>
    </row>
    <row r="10" spans="1:8" x14ac:dyDescent="0.2">
      <c r="A10" s="308">
        <v>6</v>
      </c>
      <c r="B10" s="314" t="s">
        <v>68</v>
      </c>
      <c r="C10" s="287">
        <v>89.317450959999988</v>
      </c>
      <c r="D10" s="287">
        <v>106.469413026</v>
      </c>
    </row>
    <row r="11" spans="1:8" x14ac:dyDescent="0.2">
      <c r="A11" s="308">
        <v>7</v>
      </c>
      <c r="B11" s="314" t="s">
        <v>67</v>
      </c>
      <c r="C11" s="287">
        <v>788.29334606999998</v>
      </c>
      <c r="D11" s="287">
        <v>883.74885441399988</v>
      </c>
    </row>
    <row r="12" spans="1:8" x14ac:dyDescent="0.2">
      <c r="A12" s="308">
        <v>8</v>
      </c>
      <c r="B12" s="314" t="s">
        <v>66</v>
      </c>
      <c r="C12" s="287">
        <v>2386.83033793</v>
      </c>
      <c r="D12" s="287">
        <v>2371.1865715859999</v>
      </c>
    </row>
    <row r="13" spans="1:8" x14ac:dyDescent="0.2">
      <c r="A13" s="308">
        <v>9</v>
      </c>
      <c r="B13" s="314" t="s">
        <v>98</v>
      </c>
      <c r="C13" s="287">
        <v>33131.543010990004</v>
      </c>
      <c r="D13" s="287">
        <v>34059.694019987997</v>
      </c>
    </row>
    <row r="14" spans="1:8" x14ac:dyDescent="0.2">
      <c r="A14" s="308">
        <v>10</v>
      </c>
      <c r="B14" s="314" t="s">
        <v>64</v>
      </c>
      <c r="C14" s="287">
        <v>173.20469700000001</v>
      </c>
      <c r="D14" s="287">
        <v>163.75788539999999</v>
      </c>
    </row>
    <row r="15" spans="1:8" x14ac:dyDescent="0.2">
      <c r="A15" s="308">
        <v>11</v>
      </c>
      <c r="B15" s="314" t="s">
        <v>939</v>
      </c>
      <c r="C15" s="287"/>
      <c r="D15" s="287"/>
    </row>
    <row r="16" spans="1:8" x14ac:dyDescent="0.2">
      <c r="A16" s="308">
        <v>12</v>
      </c>
      <c r="B16" s="314" t="s">
        <v>97</v>
      </c>
      <c r="C16" s="287">
        <v>4817.89437</v>
      </c>
      <c r="D16" s="287">
        <v>4405.0996958000005</v>
      </c>
    </row>
    <row r="17" spans="1:4" x14ac:dyDescent="0.2">
      <c r="A17" s="308">
        <v>15</v>
      </c>
      <c r="B17" s="314" t="s">
        <v>65</v>
      </c>
      <c r="C17" s="287">
        <v>404.36968975000002</v>
      </c>
      <c r="D17" s="287">
        <v>395.833456834</v>
      </c>
    </row>
    <row r="18" spans="1:4" x14ac:dyDescent="0.2">
      <c r="A18" s="308">
        <v>16</v>
      </c>
      <c r="B18" s="314" t="s">
        <v>63</v>
      </c>
      <c r="C18" s="287">
        <v>297.69996123999999</v>
      </c>
      <c r="D18" s="287">
        <v>328.60537720799999</v>
      </c>
    </row>
    <row r="19" spans="1:4" x14ac:dyDescent="0.2">
      <c r="A19" s="317">
        <v>17</v>
      </c>
      <c r="B19" s="315" t="s">
        <v>55</v>
      </c>
      <c r="C19" s="312">
        <v>44250.523492939996</v>
      </c>
      <c r="D19" s="312">
        <v>44656.571259656004</v>
      </c>
    </row>
    <row r="21" spans="1:4" x14ac:dyDescent="0.2">
      <c r="B21" s="271" t="s">
        <v>776</v>
      </c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29"/>
  <sheetViews>
    <sheetView workbookViewId="0">
      <selection activeCell="J2" sqref="J2"/>
    </sheetView>
  </sheetViews>
  <sheetFormatPr baseColWidth="10" defaultRowHeight="12" x14ac:dyDescent="0.2"/>
  <cols>
    <col min="1" max="1" width="7.1640625" style="238" bestFit="1" customWidth="1"/>
    <col min="2" max="2" width="51" customWidth="1"/>
    <col min="3" max="22" width="7.5" customWidth="1"/>
  </cols>
  <sheetData>
    <row r="1" spans="1:22" x14ac:dyDescent="0.2">
      <c r="A1" s="386" t="s">
        <v>773</v>
      </c>
      <c r="B1" s="275" t="s">
        <v>848</v>
      </c>
      <c r="U1" s="137" t="s">
        <v>343</v>
      </c>
    </row>
    <row r="2" spans="1:22" x14ac:dyDescent="0.2">
      <c r="A2" s="386"/>
      <c r="B2" s="275"/>
      <c r="U2" s="137"/>
    </row>
    <row r="3" spans="1:22" x14ac:dyDescent="0.2">
      <c r="B3" s="275"/>
      <c r="C3" s="498">
        <v>43830</v>
      </c>
      <c r="D3" s="498"/>
    </row>
    <row r="4" spans="1:22" x14ac:dyDescent="0.2">
      <c r="B4" s="275"/>
      <c r="C4" s="396" t="s">
        <v>0</v>
      </c>
      <c r="D4" s="396" t="s">
        <v>1</v>
      </c>
      <c r="E4" s="397" t="s">
        <v>2</v>
      </c>
      <c r="F4" s="397" t="s">
        <v>5</v>
      </c>
      <c r="G4" s="397" t="s">
        <v>6</v>
      </c>
      <c r="H4" s="397" t="s">
        <v>7</v>
      </c>
      <c r="I4" s="397" t="s">
        <v>8</v>
      </c>
      <c r="J4" s="397" t="s">
        <v>189</v>
      </c>
      <c r="K4" s="397" t="s">
        <v>190</v>
      </c>
      <c r="L4" s="397" t="s">
        <v>191</v>
      </c>
      <c r="M4" s="397" t="s">
        <v>193</v>
      </c>
      <c r="N4" s="397" t="s">
        <v>194</v>
      </c>
      <c r="O4" s="397" t="s">
        <v>276</v>
      </c>
      <c r="P4" s="397" t="s">
        <v>277</v>
      </c>
      <c r="Q4" s="397" t="s">
        <v>278</v>
      </c>
      <c r="R4" s="397" t="s">
        <v>279</v>
      </c>
      <c r="S4" s="397" t="s">
        <v>853</v>
      </c>
      <c r="T4" s="397" t="s">
        <v>854</v>
      </c>
      <c r="U4" s="397" t="s">
        <v>777</v>
      </c>
      <c r="V4" s="397" t="s">
        <v>855</v>
      </c>
    </row>
    <row r="5" spans="1:22" ht="204.75" x14ac:dyDescent="0.2">
      <c r="A5" s="387"/>
      <c r="B5" s="377"/>
      <c r="C5" s="378" t="s">
        <v>157</v>
      </c>
      <c r="D5" s="378" t="s">
        <v>158</v>
      </c>
      <c r="E5" s="378" t="s">
        <v>159</v>
      </c>
      <c r="F5" s="378" t="s">
        <v>160</v>
      </c>
      <c r="G5" s="378" t="s">
        <v>161</v>
      </c>
      <c r="H5" s="378" t="s">
        <v>162</v>
      </c>
      <c r="I5" s="378" t="s">
        <v>163</v>
      </c>
      <c r="J5" s="378" t="s">
        <v>164</v>
      </c>
      <c r="K5" s="378" t="s">
        <v>165</v>
      </c>
      <c r="L5" s="378" t="s">
        <v>166</v>
      </c>
      <c r="M5" s="378" t="s">
        <v>167</v>
      </c>
      <c r="N5" s="378" t="s">
        <v>168</v>
      </c>
      <c r="O5" s="378" t="s">
        <v>169</v>
      </c>
      <c r="P5" s="378" t="s">
        <v>170</v>
      </c>
      <c r="Q5" s="378" t="s">
        <v>171</v>
      </c>
      <c r="R5" s="378" t="s">
        <v>172</v>
      </c>
      <c r="S5" s="378" t="s">
        <v>173</v>
      </c>
      <c r="T5" s="378" t="s">
        <v>174</v>
      </c>
      <c r="U5" s="378" t="s">
        <v>849</v>
      </c>
      <c r="V5" s="378" t="s">
        <v>188</v>
      </c>
    </row>
    <row r="6" spans="1:22" x14ac:dyDescent="0.2">
      <c r="A6" s="388">
        <v>1</v>
      </c>
      <c r="B6" s="379" t="s">
        <v>69</v>
      </c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</row>
    <row r="7" spans="1:22" x14ac:dyDescent="0.2">
      <c r="A7" s="388">
        <v>2</v>
      </c>
      <c r="B7" s="379" t="s">
        <v>68</v>
      </c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</row>
    <row r="8" spans="1:22" x14ac:dyDescent="0.2">
      <c r="A8" s="388">
        <v>3</v>
      </c>
      <c r="B8" s="379" t="s">
        <v>67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</row>
    <row r="9" spans="1:22" x14ac:dyDescent="0.2">
      <c r="A9" s="388">
        <v>4</v>
      </c>
      <c r="B9" s="379" t="s">
        <v>223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</row>
    <row r="10" spans="1:22" x14ac:dyDescent="0.2">
      <c r="A10" s="388">
        <v>5</v>
      </c>
      <c r="B10" s="379" t="s">
        <v>419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</row>
    <row r="11" spans="1:22" x14ac:dyDescent="0.2">
      <c r="A11" s="388">
        <v>6</v>
      </c>
      <c r="B11" s="380" t="s">
        <v>850</v>
      </c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</row>
    <row r="12" spans="1:22" x14ac:dyDescent="0.2">
      <c r="A12" s="374">
        <v>7</v>
      </c>
      <c r="B12" s="382" t="s">
        <v>69</v>
      </c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>
        <v>282</v>
      </c>
      <c r="Q12" s="381"/>
      <c r="R12" s="381"/>
      <c r="S12" s="381"/>
      <c r="T12" s="381"/>
      <c r="U12" s="381"/>
      <c r="V12" s="381">
        <v>282</v>
      </c>
    </row>
    <row r="13" spans="1:22" x14ac:dyDescent="0.2">
      <c r="A13" s="374">
        <v>8</v>
      </c>
      <c r="B13" s="382" t="s">
        <v>141</v>
      </c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381">
        <v>838</v>
      </c>
      <c r="Q13" s="381"/>
      <c r="R13" s="381"/>
      <c r="S13" s="381"/>
      <c r="T13" s="381"/>
      <c r="U13" s="381"/>
      <c r="V13" s="381">
        <v>838</v>
      </c>
    </row>
    <row r="14" spans="1:22" x14ac:dyDescent="0.2">
      <c r="A14" s="374">
        <v>9</v>
      </c>
      <c r="B14" s="382" t="s">
        <v>142</v>
      </c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1">
        <v>684</v>
      </c>
      <c r="P14" s="381"/>
      <c r="Q14" s="381"/>
      <c r="R14" s="381"/>
      <c r="S14" s="381"/>
      <c r="T14" s="381"/>
      <c r="U14" s="381"/>
      <c r="V14" s="381">
        <v>684</v>
      </c>
    </row>
    <row r="15" spans="1:22" x14ac:dyDescent="0.2">
      <c r="A15" s="374">
        <v>10</v>
      </c>
      <c r="B15" s="382" t="s">
        <v>70</v>
      </c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>
        <v>357</v>
      </c>
      <c r="P15" s="381"/>
      <c r="Q15" s="381"/>
      <c r="R15" s="381"/>
      <c r="S15" s="381"/>
      <c r="T15" s="381"/>
      <c r="U15" s="381"/>
      <c r="V15" s="381">
        <v>357</v>
      </c>
    </row>
    <row r="16" spans="1:22" x14ac:dyDescent="0.2">
      <c r="A16" s="374">
        <v>11</v>
      </c>
      <c r="B16" s="382" t="s">
        <v>143</v>
      </c>
      <c r="C16" s="381"/>
      <c r="D16" s="381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>
        <v>0</v>
      </c>
    </row>
    <row r="17" spans="1:22" x14ac:dyDescent="0.2">
      <c r="A17" s="374">
        <v>12</v>
      </c>
      <c r="B17" s="382" t="s">
        <v>68</v>
      </c>
      <c r="C17" s="381"/>
      <c r="D17" s="381"/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1">
        <v>198</v>
      </c>
      <c r="P17" s="381"/>
      <c r="Q17" s="381"/>
      <c r="R17" s="381"/>
      <c r="S17" s="381"/>
      <c r="T17" s="381"/>
      <c r="U17" s="381"/>
      <c r="V17" s="381">
        <v>198</v>
      </c>
    </row>
    <row r="18" spans="1:22" x14ac:dyDescent="0.2">
      <c r="A18" s="374">
        <v>13</v>
      </c>
      <c r="B18" s="382" t="s">
        <v>67</v>
      </c>
      <c r="C18" s="381">
        <v>2</v>
      </c>
      <c r="D18" s="381"/>
      <c r="E18" s="381">
        <v>33</v>
      </c>
      <c r="F18" s="381">
        <v>28</v>
      </c>
      <c r="G18" s="381"/>
      <c r="H18" s="381">
        <v>126</v>
      </c>
      <c r="I18" s="381">
        <v>91</v>
      </c>
      <c r="J18" s="381">
        <v>1</v>
      </c>
      <c r="K18" s="381"/>
      <c r="L18" s="381"/>
      <c r="M18" s="381">
        <v>72</v>
      </c>
      <c r="N18" s="381">
        <v>9</v>
      </c>
      <c r="O18" s="381">
        <v>3</v>
      </c>
      <c r="P18" s="381"/>
      <c r="Q18" s="381"/>
      <c r="R18" s="381"/>
      <c r="S18" s="381">
        <v>4</v>
      </c>
      <c r="T18" s="381">
        <v>419</v>
      </c>
      <c r="U18" s="381"/>
      <c r="V18" s="381">
        <v>788</v>
      </c>
    </row>
    <row r="19" spans="1:22" x14ac:dyDescent="0.2">
      <c r="A19" s="374">
        <v>14</v>
      </c>
      <c r="B19" s="382" t="s">
        <v>66</v>
      </c>
      <c r="C19" s="381">
        <v>6</v>
      </c>
      <c r="D19" s="381"/>
      <c r="E19" s="381">
        <v>8</v>
      </c>
      <c r="F19" s="381"/>
      <c r="G19" s="381"/>
      <c r="H19" s="381">
        <v>26</v>
      </c>
      <c r="I19" s="381">
        <v>22</v>
      </c>
      <c r="J19" s="381">
        <v>4</v>
      </c>
      <c r="K19" s="381">
        <v>1</v>
      </c>
      <c r="L19" s="381">
        <v>1</v>
      </c>
      <c r="M19" s="381">
        <v>12</v>
      </c>
      <c r="N19" s="381">
        <v>7</v>
      </c>
      <c r="O19" s="381">
        <v>4</v>
      </c>
      <c r="P19" s="381"/>
      <c r="Q19" s="381"/>
      <c r="R19" s="381">
        <v>2</v>
      </c>
      <c r="S19" s="381">
        <v>1</v>
      </c>
      <c r="T19" s="381">
        <v>13</v>
      </c>
      <c r="U19" s="381">
        <v>2280</v>
      </c>
      <c r="V19" s="381">
        <v>2387</v>
      </c>
    </row>
    <row r="20" spans="1:22" x14ac:dyDescent="0.2">
      <c r="A20" s="374">
        <v>15</v>
      </c>
      <c r="B20" s="382" t="s">
        <v>98</v>
      </c>
      <c r="C20" s="381">
        <v>103</v>
      </c>
      <c r="D20" s="381">
        <v>1</v>
      </c>
      <c r="E20" s="381">
        <v>37</v>
      </c>
      <c r="F20" s="381"/>
      <c r="G20" s="381"/>
      <c r="H20" s="381">
        <v>432</v>
      </c>
      <c r="I20" s="381">
        <v>109</v>
      </c>
      <c r="J20" s="381">
        <v>23</v>
      </c>
      <c r="K20" s="381">
        <v>10</v>
      </c>
      <c r="L20" s="381">
        <v>11</v>
      </c>
      <c r="M20" s="381">
        <v>3339</v>
      </c>
      <c r="N20" s="381">
        <v>137</v>
      </c>
      <c r="O20" s="381">
        <v>50</v>
      </c>
      <c r="P20" s="381"/>
      <c r="Q20" s="381">
        <v>8</v>
      </c>
      <c r="R20" s="381">
        <v>124</v>
      </c>
      <c r="S20" s="381">
        <v>69</v>
      </c>
      <c r="T20" s="381">
        <v>126</v>
      </c>
      <c r="U20" s="381">
        <v>28552</v>
      </c>
      <c r="V20" s="381">
        <v>33131</v>
      </c>
    </row>
    <row r="21" spans="1:22" x14ac:dyDescent="0.2">
      <c r="A21" s="374">
        <v>16</v>
      </c>
      <c r="B21" s="382" t="s">
        <v>64</v>
      </c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>
        <v>18</v>
      </c>
      <c r="N21" s="381"/>
      <c r="O21" s="381"/>
      <c r="P21" s="381"/>
      <c r="Q21" s="381"/>
      <c r="R21" s="381"/>
      <c r="S21" s="381"/>
      <c r="T21" s="381">
        <v>2</v>
      </c>
      <c r="U21" s="381">
        <v>153</v>
      </c>
      <c r="V21" s="381">
        <v>173</v>
      </c>
    </row>
    <row r="22" spans="1:22" x14ac:dyDescent="0.2">
      <c r="A22" s="374">
        <v>17</v>
      </c>
      <c r="B22" s="382" t="s">
        <v>145</v>
      </c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>
        <v>0</v>
      </c>
    </row>
    <row r="23" spans="1:22" x14ac:dyDescent="0.2">
      <c r="A23" s="374">
        <v>18</v>
      </c>
      <c r="B23" s="382" t="s">
        <v>146</v>
      </c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>
        <v>4818</v>
      </c>
      <c r="P23" s="381"/>
      <c r="Q23" s="381"/>
      <c r="R23" s="381"/>
      <c r="S23" s="381"/>
      <c r="T23" s="381"/>
      <c r="U23" s="381"/>
      <c r="V23" s="381">
        <v>4818</v>
      </c>
    </row>
    <row r="24" spans="1:22" ht="21" x14ac:dyDescent="0.2">
      <c r="A24" s="374">
        <v>19</v>
      </c>
      <c r="B24" s="382" t="s">
        <v>147</v>
      </c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>
        <v>0</v>
      </c>
    </row>
    <row r="25" spans="1:22" x14ac:dyDescent="0.2">
      <c r="A25" s="374">
        <v>20</v>
      </c>
      <c r="B25" s="382" t="s">
        <v>148</v>
      </c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>
        <v>0</v>
      </c>
    </row>
    <row r="26" spans="1:22" x14ac:dyDescent="0.2">
      <c r="A26" s="374">
        <v>21</v>
      </c>
      <c r="B26" s="382" t="s">
        <v>149</v>
      </c>
      <c r="C26" s="381"/>
      <c r="D26" s="381"/>
      <c r="E26" s="381"/>
      <c r="F26" s="381"/>
      <c r="G26" s="381"/>
      <c r="H26" s="381"/>
      <c r="I26" s="381"/>
      <c r="J26" s="381"/>
      <c r="K26" s="381"/>
      <c r="L26" s="381"/>
      <c r="M26" s="381">
        <v>1</v>
      </c>
      <c r="N26" s="381"/>
      <c r="O26" s="381">
        <v>403</v>
      </c>
      <c r="P26" s="381"/>
      <c r="Q26" s="381"/>
      <c r="R26" s="381"/>
      <c r="S26" s="381"/>
      <c r="T26" s="381"/>
      <c r="U26" s="381"/>
      <c r="V26" s="381">
        <v>404</v>
      </c>
    </row>
    <row r="27" spans="1:22" x14ac:dyDescent="0.2">
      <c r="A27" s="374">
        <v>22</v>
      </c>
      <c r="B27" s="382" t="s">
        <v>63</v>
      </c>
      <c r="C27" s="381"/>
      <c r="D27" s="381"/>
      <c r="E27" s="381">
        <v>3</v>
      </c>
      <c r="F27" s="381"/>
      <c r="G27" s="381"/>
      <c r="H27" s="381">
        <v>8</v>
      </c>
      <c r="I27" s="381">
        <v>5</v>
      </c>
      <c r="J27" s="381">
        <v>2</v>
      </c>
      <c r="K27" s="381"/>
      <c r="L27" s="381"/>
      <c r="M27" s="381">
        <v>5</v>
      </c>
      <c r="N27" s="381"/>
      <c r="O27" s="381">
        <v>1</v>
      </c>
      <c r="P27" s="381"/>
      <c r="Q27" s="381"/>
      <c r="R27" s="381"/>
      <c r="S27" s="381"/>
      <c r="T27" s="381"/>
      <c r="U27" s="381">
        <v>274</v>
      </c>
      <c r="V27" s="381">
        <v>298</v>
      </c>
    </row>
    <row r="28" spans="1:22" ht="15" x14ac:dyDescent="0.25">
      <c r="A28" s="374">
        <v>23</v>
      </c>
      <c r="B28" s="383" t="s">
        <v>150</v>
      </c>
      <c r="C28" s="384">
        <v>111</v>
      </c>
      <c r="D28" s="384">
        <v>1</v>
      </c>
      <c r="E28" s="384">
        <v>81</v>
      </c>
      <c r="F28" s="384">
        <v>28</v>
      </c>
      <c r="G28" s="384">
        <v>0</v>
      </c>
      <c r="H28" s="384">
        <v>592</v>
      </c>
      <c r="I28" s="384">
        <v>227</v>
      </c>
      <c r="J28" s="384">
        <v>30</v>
      </c>
      <c r="K28" s="384">
        <v>11</v>
      </c>
      <c r="L28" s="384">
        <v>12</v>
      </c>
      <c r="M28" s="384">
        <v>3447</v>
      </c>
      <c r="N28" s="384">
        <v>153</v>
      </c>
      <c r="O28" s="384">
        <v>6518</v>
      </c>
      <c r="P28" s="384">
        <v>1120</v>
      </c>
      <c r="Q28" s="384">
        <v>8</v>
      </c>
      <c r="R28" s="384">
        <v>126</v>
      </c>
      <c r="S28" s="384">
        <v>74</v>
      </c>
      <c r="T28" s="384">
        <v>560</v>
      </c>
      <c r="U28" s="384">
        <v>31259</v>
      </c>
      <c r="V28" s="384">
        <v>44358</v>
      </c>
    </row>
    <row r="29" spans="1:22" ht="15" x14ac:dyDescent="0.25">
      <c r="A29" s="374">
        <v>24</v>
      </c>
      <c r="B29" s="385" t="s">
        <v>188</v>
      </c>
      <c r="C29" s="384">
        <v>111</v>
      </c>
      <c r="D29" s="384">
        <v>1</v>
      </c>
      <c r="E29" s="384">
        <v>81</v>
      </c>
      <c r="F29" s="384">
        <v>28</v>
      </c>
      <c r="G29" s="384">
        <v>0</v>
      </c>
      <c r="H29" s="384">
        <v>592</v>
      </c>
      <c r="I29" s="384">
        <v>227</v>
      </c>
      <c r="J29" s="384">
        <v>30</v>
      </c>
      <c r="K29" s="384">
        <v>11</v>
      </c>
      <c r="L29" s="384">
        <v>12</v>
      </c>
      <c r="M29" s="384">
        <v>3447</v>
      </c>
      <c r="N29" s="384">
        <v>153</v>
      </c>
      <c r="O29" s="384">
        <v>6518</v>
      </c>
      <c r="P29" s="384">
        <v>1120</v>
      </c>
      <c r="Q29" s="384">
        <v>8</v>
      </c>
      <c r="R29" s="384">
        <v>126</v>
      </c>
      <c r="S29" s="384">
        <v>74</v>
      </c>
      <c r="T29" s="384">
        <v>560</v>
      </c>
      <c r="U29" s="384">
        <v>31259</v>
      </c>
      <c r="V29" s="384">
        <v>44358</v>
      </c>
    </row>
  </sheetData>
  <mergeCells count="1">
    <mergeCell ref="C3:D3"/>
  </mergeCells>
  <hyperlinks>
    <hyperlink ref="U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32"/>
  <sheetViews>
    <sheetView workbookViewId="0">
      <selection activeCell="J2" sqref="J2"/>
    </sheetView>
  </sheetViews>
  <sheetFormatPr baseColWidth="10" defaultRowHeight="12" x14ac:dyDescent="0.2"/>
  <cols>
    <col min="2" max="2" width="38.1640625" customWidth="1"/>
    <col min="3" max="3" width="15.5" customWidth="1"/>
  </cols>
  <sheetData>
    <row r="1" spans="1:11" x14ac:dyDescent="0.2">
      <c r="A1" s="444" t="s">
        <v>928</v>
      </c>
      <c r="B1" s="444" t="s">
        <v>929</v>
      </c>
      <c r="J1" s="137" t="s">
        <v>343</v>
      </c>
    </row>
    <row r="3" spans="1:11" x14ac:dyDescent="0.2">
      <c r="H3" s="376">
        <v>43830</v>
      </c>
    </row>
    <row r="4" spans="1:11" s="377" customFormat="1" ht="26.25" customHeight="1" x14ac:dyDescent="0.2">
      <c r="C4" s="388" t="s">
        <v>0</v>
      </c>
      <c r="D4" s="388" t="s">
        <v>1</v>
      </c>
      <c r="E4" s="388" t="s">
        <v>2</v>
      </c>
      <c r="F4" s="388" t="s">
        <v>5</v>
      </c>
      <c r="G4" s="388" t="s">
        <v>6</v>
      </c>
      <c r="H4" s="388" t="s">
        <v>7</v>
      </c>
    </row>
    <row r="5" spans="1:11" s="377" customFormat="1" ht="26.25" customHeight="1" x14ac:dyDescent="0.2">
      <c r="C5" s="499" t="s">
        <v>239</v>
      </c>
      <c r="D5" s="500"/>
      <c r="E5" s="500"/>
      <c r="F5" s="500"/>
      <c r="G5" s="500"/>
      <c r="H5" s="501"/>
    </row>
    <row r="6" spans="1:11" ht="24" x14ac:dyDescent="0.2">
      <c r="A6" s="347"/>
      <c r="B6" s="379"/>
      <c r="C6" s="437" t="s">
        <v>923</v>
      </c>
      <c r="D6" s="437" t="s">
        <v>924</v>
      </c>
      <c r="E6" s="437" t="s">
        <v>925</v>
      </c>
      <c r="F6" s="437" t="s">
        <v>926</v>
      </c>
      <c r="G6" s="437" t="s">
        <v>927</v>
      </c>
      <c r="H6" s="437" t="s">
        <v>188</v>
      </c>
    </row>
    <row r="7" spans="1:11" x14ac:dyDescent="0.2">
      <c r="A7" s="347">
        <v>1</v>
      </c>
      <c r="B7" s="379" t="s">
        <v>69</v>
      </c>
      <c r="C7" s="347"/>
      <c r="D7" s="347"/>
      <c r="E7" s="347"/>
      <c r="F7" s="347"/>
      <c r="G7" s="347"/>
      <c r="H7" s="347"/>
    </row>
    <row r="8" spans="1:11" x14ac:dyDescent="0.2">
      <c r="A8" s="347">
        <v>2</v>
      </c>
      <c r="B8" s="379" t="s">
        <v>68</v>
      </c>
      <c r="C8" s="347"/>
      <c r="D8" s="347"/>
      <c r="E8" s="347"/>
      <c r="F8" s="347"/>
      <c r="G8" s="347"/>
      <c r="H8" s="347"/>
    </row>
    <row r="9" spans="1:11" x14ac:dyDescent="0.2">
      <c r="A9" s="347">
        <v>3</v>
      </c>
      <c r="B9" s="379" t="s">
        <v>67</v>
      </c>
      <c r="C9" s="347"/>
      <c r="D9" s="347"/>
      <c r="E9" s="347"/>
      <c r="F9" s="347"/>
      <c r="G9" s="347"/>
      <c r="H9" s="347"/>
    </row>
    <row r="10" spans="1:11" x14ac:dyDescent="0.2">
      <c r="A10" s="347">
        <v>4</v>
      </c>
      <c r="B10" s="379" t="s">
        <v>223</v>
      </c>
      <c r="C10" s="347"/>
      <c r="D10" s="347"/>
      <c r="E10" s="347"/>
      <c r="F10" s="347"/>
      <c r="G10" s="347"/>
      <c r="H10" s="347"/>
    </row>
    <row r="11" spans="1:11" x14ac:dyDescent="0.2">
      <c r="A11" s="347">
        <v>5</v>
      </c>
      <c r="B11" s="379" t="s">
        <v>419</v>
      </c>
      <c r="C11" s="347"/>
      <c r="D11" s="347"/>
      <c r="E11" s="347"/>
      <c r="F11" s="347"/>
      <c r="G11" s="347"/>
      <c r="H11" s="347"/>
    </row>
    <row r="12" spans="1:11" x14ac:dyDescent="0.2">
      <c r="A12" s="347">
        <v>6</v>
      </c>
      <c r="B12" s="380" t="s">
        <v>850</v>
      </c>
      <c r="C12" s="347"/>
      <c r="D12" s="347"/>
      <c r="E12" s="347"/>
      <c r="F12" s="347"/>
      <c r="G12" s="347"/>
      <c r="H12" s="347"/>
    </row>
    <row r="13" spans="1:11" ht="15" x14ac:dyDescent="0.25">
      <c r="A13" s="381">
        <v>7</v>
      </c>
      <c r="B13" s="382" t="s">
        <v>69</v>
      </c>
      <c r="C13" s="381"/>
      <c r="D13" s="381"/>
      <c r="E13" s="381"/>
      <c r="F13" s="381"/>
      <c r="G13" s="381">
        <v>282</v>
      </c>
      <c r="H13" s="381">
        <v>282</v>
      </c>
      <c r="I13" s="438"/>
      <c r="J13" s="439"/>
      <c r="K13" s="438"/>
    </row>
    <row r="14" spans="1:11" ht="21" x14ac:dyDescent="0.25">
      <c r="A14" s="381">
        <v>8</v>
      </c>
      <c r="B14" s="382" t="s">
        <v>141</v>
      </c>
      <c r="C14" s="381"/>
      <c r="D14" s="381">
        <v>743</v>
      </c>
      <c r="E14" s="381">
        <v>95</v>
      </c>
      <c r="F14" s="381"/>
      <c r="G14" s="381"/>
      <c r="H14" s="381">
        <v>838</v>
      </c>
      <c r="I14" s="438"/>
      <c r="J14" s="439"/>
      <c r="K14" s="438"/>
    </row>
    <row r="15" spans="1:11" ht="15" x14ac:dyDescent="0.25">
      <c r="A15" s="381">
        <v>9</v>
      </c>
      <c r="B15" s="382" t="s">
        <v>142</v>
      </c>
      <c r="C15" s="381"/>
      <c r="D15" s="381">
        <v>50</v>
      </c>
      <c r="E15" s="381">
        <v>607</v>
      </c>
      <c r="F15" s="381">
        <v>27</v>
      </c>
      <c r="G15" s="381"/>
      <c r="H15" s="381">
        <v>684</v>
      </c>
      <c r="I15" s="438"/>
      <c r="J15" s="439"/>
      <c r="K15" s="438"/>
    </row>
    <row r="16" spans="1:11" ht="15" x14ac:dyDescent="0.25">
      <c r="A16" s="381">
        <v>10</v>
      </c>
      <c r="B16" s="382" t="s">
        <v>70</v>
      </c>
      <c r="C16" s="381"/>
      <c r="D16" s="381">
        <v>80</v>
      </c>
      <c r="E16" s="381">
        <v>227</v>
      </c>
      <c r="F16" s="381">
        <v>50</v>
      </c>
      <c r="G16" s="381"/>
      <c r="H16" s="381">
        <v>357</v>
      </c>
      <c r="I16" s="438"/>
      <c r="J16" s="439"/>
      <c r="K16" s="438"/>
    </row>
    <row r="17" spans="1:11" ht="15" x14ac:dyDescent="0.25">
      <c r="A17" s="381">
        <v>11</v>
      </c>
      <c r="B17" s="382" t="s">
        <v>143</v>
      </c>
      <c r="C17" s="381"/>
      <c r="D17" s="381"/>
      <c r="E17" s="381"/>
      <c r="F17" s="381"/>
      <c r="G17" s="381"/>
      <c r="H17" s="381">
        <v>0</v>
      </c>
      <c r="I17" s="438"/>
      <c r="J17" s="439"/>
      <c r="K17" s="438"/>
    </row>
    <row r="18" spans="1:11" ht="15" x14ac:dyDescent="0.25">
      <c r="A18" s="381">
        <v>12</v>
      </c>
      <c r="B18" s="382" t="s">
        <v>68</v>
      </c>
      <c r="C18" s="381"/>
      <c r="D18" s="381"/>
      <c r="E18" s="381"/>
      <c r="F18" s="381"/>
      <c r="G18" s="381">
        <v>198</v>
      </c>
      <c r="H18" s="381">
        <v>198</v>
      </c>
      <c r="I18" s="438"/>
      <c r="J18" s="439"/>
      <c r="K18" s="438"/>
    </row>
    <row r="19" spans="1:11" ht="15" x14ac:dyDescent="0.25">
      <c r="A19" s="381">
        <v>13</v>
      </c>
      <c r="B19" s="382" t="s">
        <v>67</v>
      </c>
      <c r="C19" s="381"/>
      <c r="D19" s="381">
        <v>3</v>
      </c>
      <c r="E19" s="381">
        <v>324</v>
      </c>
      <c r="F19" s="381">
        <v>461</v>
      </c>
      <c r="G19" s="381"/>
      <c r="H19" s="381">
        <v>788</v>
      </c>
      <c r="I19" s="438"/>
      <c r="J19" s="439"/>
      <c r="K19" s="438"/>
    </row>
    <row r="20" spans="1:11" ht="15" x14ac:dyDescent="0.25">
      <c r="A20" s="381">
        <v>14</v>
      </c>
      <c r="B20" s="382" t="s">
        <v>66</v>
      </c>
      <c r="C20" s="381"/>
      <c r="D20" s="381">
        <v>25</v>
      </c>
      <c r="E20" s="381">
        <v>873</v>
      </c>
      <c r="F20" s="381">
        <v>1489</v>
      </c>
      <c r="G20" s="381"/>
      <c r="H20" s="381">
        <v>2387</v>
      </c>
      <c r="I20" s="440"/>
      <c r="J20" s="439"/>
      <c r="K20" s="441"/>
    </row>
    <row r="21" spans="1:11" ht="21" x14ac:dyDescent="0.25">
      <c r="A21" s="381">
        <v>15</v>
      </c>
      <c r="B21" s="382" t="s">
        <v>98</v>
      </c>
      <c r="C21" s="381"/>
      <c r="D21" s="381">
        <v>525</v>
      </c>
      <c r="E21" s="381">
        <v>7486</v>
      </c>
      <c r="F21" s="381">
        <v>25120</v>
      </c>
      <c r="G21" s="381"/>
      <c r="H21" s="381">
        <v>33131</v>
      </c>
      <c r="I21" s="440"/>
      <c r="J21" s="439"/>
      <c r="K21" s="441"/>
    </row>
    <row r="22" spans="1:11" ht="15" x14ac:dyDescent="0.25">
      <c r="A22" s="381">
        <v>16</v>
      </c>
      <c r="B22" s="382" t="s">
        <v>64</v>
      </c>
      <c r="C22" s="381"/>
      <c r="D22" s="381">
        <v>44</v>
      </c>
      <c r="E22" s="381">
        <v>37</v>
      </c>
      <c r="F22" s="381">
        <v>92</v>
      </c>
      <c r="G22" s="381"/>
      <c r="H22" s="381">
        <v>173</v>
      </c>
      <c r="I22" s="438"/>
      <c r="J22" s="439"/>
      <c r="K22" s="438"/>
    </row>
    <row r="23" spans="1:11" ht="15" x14ac:dyDescent="0.25">
      <c r="A23" s="381">
        <v>17</v>
      </c>
      <c r="B23" s="382" t="s">
        <v>145</v>
      </c>
      <c r="C23" s="381"/>
      <c r="D23" s="381"/>
      <c r="E23" s="381"/>
      <c r="F23" s="381"/>
      <c r="G23" s="381"/>
      <c r="H23" s="381">
        <v>0</v>
      </c>
      <c r="I23" s="438"/>
      <c r="J23" s="439"/>
      <c r="K23" s="438"/>
    </row>
    <row r="24" spans="1:11" ht="15" x14ac:dyDescent="0.25">
      <c r="A24" s="381">
        <v>18</v>
      </c>
      <c r="B24" s="382" t="s">
        <v>146</v>
      </c>
      <c r="C24" s="381"/>
      <c r="D24" s="381">
        <v>925</v>
      </c>
      <c r="E24" s="381">
        <v>3893</v>
      </c>
      <c r="F24" s="381"/>
      <c r="G24" s="381"/>
      <c r="H24" s="381">
        <v>4818</v>
      </c>
      <c r="I24" s="438"/>
      <c r="J24" s="439"/>
      <c r="K24" s="438"/>
    </row>
    <row r="25" spans="1:11" ht="21" x14ac:dyDescent="0.25">
      <c r="A25" s="381">
        <v>19</v>
      </c>
      <c r="B25" s="382" t="s">
        <v>147</v>
      </c>
      <c r="C25" s="381"/>
      <c r="D25" s="381"/>
      <c r="E25" s="381"/>
      <c r="F25" s="381"/>
      <c r="G25" s="381"/>
      <c r="H25" s="381">
        <v>0</v>
      </c>
      <c r="I25" s="438"/>
      <c r="J25" s="439"/>
      <c r="K25" s="438"/>
    </row>
    <row r="26" spans="1:11" ht="15" x14ac:dyDescent="0.25">
      <c r="A26" s="381">
        <v>20</v>
      </c>
      <c r="B26" s="382" t="s">
        <v>148</v>
      </c>
      <c r="C26" s="381"/>
      <c r="D26" s="381"/>
      <c r="E26" s="381"/>
      <c r="F26" s="381"/>
      <c r="G26" s="381"/>
      <c r="H26" s="381">
        <v>0</v>
      </c>
      <c r="I26" s="438"/>
      <c r="J26" s="439"/>
      <c r="K26" s="438"/>
    </row>
    <row r="27" spans="1:11" ht="15" x14ac:dyDescent="0.25">
      <c r="A27" s="381">
        <v>21</v>
      </c>
      <c r="B27" s="382" t="s">
        <v>149</v>
      </c>
      <c r="C27" s="381"/>
      <c r="D27" s="381"/>
      <c r="E27" s="381"/>
      <c r="F27" s="381"/>
      <c r="G27" s="381">
        <v>404</v>
      </c>
      <c r="H27" s="381">
        <v>404</v>
      </c>
      <c r="I27" s="438"/>
      <c r="J27" s="439"/>
      <c r="K27" s="438"/>
    </row>
    <row r="28" spans="1:11" ht="15" x14ac:dyDescent="0.25">
      <c r="A28" s="381">
        <v>22</v>
      </c>
      <c r="B28" s="382" t="s">
        <v>63</v>
      </c>
      <c r="C28" s="381"/>
      <c r="D28" s="381">
        <v>2</v>
      </c>
      <c r="E28" s="381">
        <v>33</v>
      </c>
      <c r="F28" s="381">
        <v>12</v>
      </c>
      <c r="G28" s="381">
        <v>251</v>
      </c>
      <c r="H28" s="381">
        <v>298</v>
      </c>
      <c r="I28" s="438"/>
      <c r="J28" s="439"/>
      <c r="K28" s="438"/>
    </row>
    <row r="29" spans="1:11" ht="15" x14ac:dyDescent="0.25">
      <c r="A29" s="381">
        <v>23</v>
      </c>
      <c r="B29" s="383" t="s">
        <v>150</v>
      </c>
      <c r="C29" s="384">
        <v>0</v>
      </c>
      <c r="D29" s="384">
        <v>2397</v>
      </c>
      <c r="E29" s="384">
        <v>13575</v>
      </c>
      <c r="F29" s="384">
        <v>27251</v>
      </c>
      <c r="G29" s="384">
        <v>1135</v>
      </c>
      <c r="H29" s="384">
        <v>44358</v>
      </c>
    </row>
    <row r="30" spans="1:11" ht="15" x14ac:dyDescent="0.25">
      <c r="A30" s="381">
        <v>24</v>
      </c>
      <c r="B30" s="385" t="s">
        <v>188</v>
      </c>
      <c r="C30" s="384">
        <v>0</v>
      </c>
      <c r="D30" s="384">
        <v>2397</v>
      </c>
      <c r="E30" s="384">
        <v>13575</v>
      </c>
      <c r="F30" s="384">
        <v>27251</v>
      </c>
      <c r="G30" s="384">
        <v>1135</v>
      </c>
      <c r="H30" s="384">
        <v>44358</v>
      </c>
      <c r="I30" s="442"/>
    </row>
    <row r="31" spans="1:11" ht="15" x14ac:dyDescent="0.25">
      <c r="B31" s="443"/>
    </row>
    <row r="32" spans="1:11" ht="15" x14ac:dyDescent="0.25">
      <c r="B32" s="443"/>
      <c r="G32" s="443"/>
    </row>
  </sheetData>
  <mergeCells count="1">
    <mergeCell ref="C5:H5"/>
  </mergeCells>
  <hyperlinks>
    <hyperlink ref="J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2"/>
  <sheetViews>
    <sheetView workbookViewId="0">
      <selection activeCell="J2" sqref="J2"/>
    </sheetView>
  </sheetViews>
  <sheetFormatPr baseColWidth="10" defaultRowHeight="10.5" x14ac:dyDescent="0.15"/>
  <cols>
    <col min="1" max="1" width="4.1640625" style="82" customWidth="1"/>
    <col min="2" max="2" width="21.5" style="53" customWidth="1"/>
    <col min="3" max="7" width="16" style="53" customWidth="1"/>
    <col min="8" max="16384" width="12" style="53"/>
  </cols>
  <sheetData>
    <row r="1" spans="1:10" x14ac:dyDescent="0.15">
      <c r="A1" s="86" t="s">
        <v>314</v>
      </c>
      <c r="B1" s="67" t="s">
        <v>360</v>
      </c>
      <c r="G1" s="186">
        <v>43830</v>
      </c>
    </row>
    <row r="2" spans="1:10" x14ac:dyDescent="0.15">
      <c r="J2" s="137" t="s">
        <v>343</v>
      </c>
    </row>
    <row r="4" spans="1:10" x14ac:dyDescent="0.15">
      <c r="A4" s="502"/>
      <c r="B4" s="503"/>
      <c r="C4" s="80" t="s">
        <v>0</v>
      </c>
      <c r="D4" s="80" t="s">
        <v>1</v>
      </c>
      <c r="E4" s="80" t="s">
        <v>2</v>
      </c>
      <c r="F4" s="80" t="s">
        <v>5</v>
      </c>
      <c r="G4" s="80" t="s">
        <v>6</v>
      </c>
    </row>
    <row r="5" spans="1:10" ht="42" x14ac:dyDescent="0.15">
      <c r="A5" s="504"/>
      <c r="B5" s="505"/>
      <c r="C5" s="190" t="s">
        <v>82</v>
      </c>
      <c r="D5" s="190" t="s">
        <v>103</v>
      </c>
      <c r="E5" s="190" t="s">
        <v>83</v>
      </c>
      <c r="F5" s="190" t="s">
        <v>84</v>
      </c>
      <c r="G5" s="190" t="s">
        <v>85</v>
      </c>
    </row>
    <row r="6" spans="1:10" x14ac:dyDescent="0.15">
      <c r="A6" s="80">
        <v>1</v>
      </c>
      <c r="B6" s="70" t="s">
        <v>80</v>
      </c>
      <c r="C6" s="212">
        <v>78.821596</v>
      </c>
      <c r="D6" s="213">
        <v>34146.468972000002</v>
      </c>
      <c r="E6" s="213">
        <v>34146.468972000002</v>
      </c>
      <c r="F6" s="213" t="s">
        <v>313</v>
      </c>
      <c r="G6" s="84"/>
    </row>
    <row r="7" spans="1:10" x14ac:dyDescent="0.15">
      <c r="A7" s="80">
        <v>2</v>
      </c>
      <c r="B7" s="70" t="s">
        <v>129</v>
      </c>
      <c r="C7" s="213">
        <v>695.14532299999996</v>
      </c>
      <c r="D7" s="213">
        <v>6059.9184660000001</v>
      </c>
      <c r="E7" s="213">
        <v>4817.89437</v>
      </c>
      <c r="F7" s="213">
        <v>1242.0240960000001</v>
      </c>
      <c r="G7" s="84"/>
    </row>
    <row r="8" spans="1:10" x14ac:dyDescent="0.15">
      <c r="A8" s="81">
        <v>3</v>
      </c>
      <c r="B8" s="72" t="s">
        <v>55</v>
      </c>
      <c r="C8" s="214">
        <v>773.96691899999996</v>
      </c>
      <c r="D8" s="214">
        <v>40206.387437999998</v>
      </c>
      <c r="E8" s="214">
        <v>38964.363341999997</v>
      </c>
      <c r="F8" s="214">
        <v>1242.0240960000001</v>
      </c>
      <c r="G8" s="85"/>
    </row>
    <row r="9" spans="1:10" x14ac:dyDescent="0.15">
      <c r="A9" s="80">
        <v>4</v>
      </c>
      <c r="B9" s="70" t="s">
        <v>81</v>
      </c>
      <c r="C9" s="212">
        <v>0.84824699999999997</v>
      </c>
      <c r="D9" s="213">
        <v>171.915683</v>
      </c>
      <c r="E9" s="212">
        <v>171.915683</v>
      </c>
      <c r="F9" s="213" t="s">
        <v>313</v>
      </c>
      <c r="G9" s="84"/>
    </row>
    <row r="12" spans="1:10" x14ac:dyDescent="0.15">
      <c r="C12" s="76"/>
      <c r="D12" s="76"/>
      <c r="E12" s="76"/>
      <c r="F12" s="76"/>
      <c r="G12" s="76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2"/>
  <sheetViews>
    <sheetView zoomScaleNormal="100" workbookViewId="0">
      <selection activeCell="F1" sqref="F1"/>
    </sheetView>
  </sheetViews>
  <sheetFormatPr baseColWidth="10" defaultColWidth="12" defaultRowHeight="12" x14ac:dyDescent="0.2"/>
  <cols>
    <col min="1" max="1" width="6.5" style="265" customWidth="1"/>
    <col min="2" max="2" width="25.1640625" style="265" bestFit="1" customWidth="1"/>
    <col min="3" max="7" width="31.33203125" style="265" customWidth="1"/>
    <col min="8" max="15" width="10.83203125" style="265" customWidth="1"/>
    <col min="16" max="16" width="12" style="265"/>
    <col min="17" max="17" width="25.1640625" style="265" bestFit="1" customWidth="1"/>
    <col min="18" max="18" width="33.83203125" style="265" bestFit="1" customWidth="1"/>
    <col min="19" max="16384" width="12" style="265"/>
  </cols>
  <sheetData>
    <row r="1" spans="1:7" x14ac:dyDescent="0.2">
      <c r="A1" s="277" t="s">
        <v>766</v>
      </c>
      <c r="B1" s="277" t="s">
        <v>767</v>
      </c>
      <c r="F1" s="409">
        <f>+Innhold!D2</f>
        <v>43921</v>
      </c>
      <c r="G1" s="278" t="s">
        <v>343</v>
      </c>
    </row>
    <row r="4" spans="1:7" ht="20.25" customHeight="1" x14ac:dyDescent="0.2">
      <c r="C4" s="281" t="s">
        <v>0</v>
      </c>
      <c r="D4" s="281" t="s">
        <v>1</v>
      </c>
      <c r="E4" s="281" t="s">
        <v>2</v>
      </c>
      <c r="F4" s="281" t="s">
        <v>5</v>
      </c>
      <c r="G4" s="281" t="s">
        <v>6</v>
      </c>
    </row>
    <row r="5" spans="1:7" s="266" customFormat="1" x14ac:dyDescent="0.2">
      <c r="B5" s="445"/>
      <c r="C5" s="447" t="s">
        <v>300</v>
      </c>
      <c r="D5" s="449" t="s">
        <v>725</v>
      </c>
      <c r="E5" s="449"/>
      <c r="F5" s="447" t="s">
        <v>726</v>
      </c>
      <c r="G5" s="447" t="s">
        <v>727</v>
      </c>
    </row>
    <row r="6" spans="1:7" s="266" customFormat="1" x14ac:dyDescent="0.2">
      <c r="B6" s="446"/>
      <c r="C6" s="448"/>
      <c r="D6" s="285" t="s">
        <v>728</v>
      </c>
      <c r="E6" s="285" t="s">
        <v>11</v>
      </c>
      <c r="F6" s="448"/>
      <c r="G6" s="448"/>
    </row>
    <row r="7" spans="1:7" x14ac:dyDescent="0.2">
      <c r="B7" s="280" t="s">
        <v>301</v>
      </c>
      <c r="C7" s="282">
        <v>0.01</v>
      </c>
      <c r="D7" s="283">
        <v>40429.345922809989</v>
      </c>
      <c r="E7" s="283">
        <v>17823.916908808456</v>
      </c>
      <c r="F7" s="284"/>
      <c r="G7" s="284"/>
    </row>
    <row r="8" spans="1:7" x14ac:dyDescent="0.2">
      <c r="B8" s="341" t="s">
        <v>188</v>
      </c>
      <c r="C8" s="342"/>
      <c r="D8" s="343">
        <v>40429.345922809989</v>
      </c>
      <c r="E8" s="343">
        <v>17823.916908808456</v>
      </c>
      <c r="F8" s="344">
        <v>0.01</v>
      </c>
      <c r="G8" s="343">
        <v>195.7936722021</v>
      </c>
    </row>
    <row r="9" spans="1:7" x14ac:dyDescent="0.2">
      <c r="B9" s="279"/>
      <c r="C9" s="279"/>
      <c r="D9" s="279"/>
      <c r="E9" s="279"/>
      <c r="F9" s="279"/>
      <c r="G9" s="279"/>
    </row>
    <row r="10" spans="1:7" x14ac:dyDescent="0.2">
      <c r="B10" s="265" t="s">
        <v>302</v>
      </c>
    </row>
    <row r="16" spans="1:7" ht="15" customHeight="1" x14ac:dyDescent="0.2"/>
    <row r="17" spans="2:6" ht="15" customHeight="1" x14ac:dyDescent="0.2"/>
    <row r="18" spans="2:6" ht="15" customHeight="1" x14ac:dyDescent="0.2"/>
    <row r="22" spans="2:6" x14ac:dyDescent="0.2">
      <c r="B22" s="267"/>
      <c r="C22" s="267"/>
      <c r="D22" s="267"/>
      <c r="E22" s="267"/>
      <c r="F22" s="267"/>
    </row>
  </sheetData>
  <mergeCells count="5">
    <mergeCell ref="B5:B6"/>
    <mergeCell ref="C5:C6"/>
    <mergeCell ref="D5:E5"/>
    <mergeCell ref="F5:F6"/>
    <mergeCell ref="G5:G6"/>
  </mergeCells>
  <hyperlinks>
    <hyperlink ref="G1" location="Innhold!A1" display="Tilbake til  oversikt"/>
  </hyperlinks>
  <pageMargins left="0.7" right="0.7" top="0.75" bottom="0.75" header="0.3" footer="0.3"/>
  <pageSetup paperSize="9" scale="57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22"/>
  <sheetViews>
    <sheetView workbookViewId="0">
      <selection activeCell="J2" sqref="J2"/>
    </sheetView>
  </sheetViews>
  <sheetFormatPr baseColWidth="10" defaultRowHeight="10.5" x14ac:dyDescent="0.15"/>
  <cols>
    <col min="1" max="1" width="4.5" style="53" bestFit="1" customWidth="1"/>
    <col min="2" max="2" width="48" style="53" customWidth="1"/>
    <col min="3" max="8" width="20.1640625" style="53" customWidth="1"/>
    <col min="9" max="16384" width="12" style="53"/>
  </cols>
  <sheetData>
    <row r="1" spans="1:8" x14ac:dyDescent="0.15">
      <c r="A1" s="67" t="s">
        <v>315</v>
      </c>
      <c r="B1" s="67" t="s">
        <v>361</v>
      </c>
      <c r="F1" s="186">
        <v>43830</v>
      </c>
    </row>
    <row r="2" spans="1:8" x14ac:dyDescent="0.15">
      <c r="G2" s="137" t="s">
        <v>343</v>
      </c>
    </row>
    <row r="4" spans="1:8" x14ac:dyDescent="0.15">
      <c r="A4" s="471"/>
      <c r="B4" s="472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  <c r="H4" s="61" t="s">
        <v>7</v>
      </c>
    </row>
    <row r="5" spans="1:8" ht="23.25" customHeight="1" x14ac:dyDescent="0.15">
      <c r="A5" s="473"/>
      <c r="B5" s="474"/>
      <c r="C5" s="506" t="s">
        <v>89</v>
      </c>
      <c r="D5" s="506"/>
      <c r="E5" s="506" t="s">
        <v>88</v>
      </c>
      <c r="F5" s="506"/>
      <c r="G5" s="506" t="s">
        <v>11</v>
      </c>
      <c r="H5" s="506"/>
    </row>
    <row r="6" spans="1:8" ht="21" x14ac:dyDescent="0.15">
      <c r="A6" s="61"/>
      <c r="B6" s="51" t="s">
        <v>127</v>
      </c>
      <c r="C6" s="68" t="s">
        <v>87</v>
      </c>
      <c r="D6" s="68" t="s">
        <v>73</v>
      </c>
      <c r="E6" s="68" t="s">
        <v>87</v>
      </c>
      <c r="F6" s="68" t="s">
        <v>73</v>
      </c>
      <c r="G6" s="68" t="s">
        <v>11</v>
      </c>
      <c r="H6" s="68" t="s">
        <v>90</v>
      </c>
    </row>
    <row r="7" spans="1:8" x14ac:dyDescent="0.15">
      <c r="A7" s="61">
        <v>1</v>
      </c>
      <c r="B7" s="51" t="s">
        <v>69</v>
      </c>
      <c r="C7" s="208">
        <v>282.03624100000002</v>
      </c>
      <c r="D7" s="208">
        <v>0</v>
      </c>
      <c r="E7" s="208">
        <v>282.03624100000002</v>
      </c>
      <c r="F7" s="208">
        <v>0</v>
      </c>
      <c r="G7" s="208">
        <v>0</v>
      </c>
      <c r="H7" s="87">
        <v>0</v>
      </c>
    </row>
    <row r="8" spans="1:8" x14ac:dyDescent="0.15">
      <c r="A8" s="61">
        <v>2</v>
      </c>
      <c r="B8" s="51" t="s">
        <v>95</v>
      </c>
      <c r="C8" s="208">
        <v>838.20877299999995</v>
      </c>
      <c r="D8" s="208">
        <v>0</v>
      </c>
      <c r="E8" s="208">
        <v>838.20877299999995</v>
      </c>
      <c r="F8" s="208">
        <v>0</v>
      </c>
      <c r="G8" s="208">
        <v>127.4620584</v>
      </c>
      <c r="H8" s="87">
        <v>0.15206481070796429</v>
      </c>
    </row>
    <row r="9" spans="1:8" x14ac:dyDescent="0.15">
      <c r="A9" s="61">
        <v>3</v>
      </c>
      <c r="B9" s="51" t="s">
        <v>96</v>
      </c>
      <c r="C9" s="208">
        <v>684.10211400000003</v>
      </c>
      <c r="D9" s="208">
        <v>0</v>
      </c>
      <c r="E9" s="208">
        <v>684.10211400000003</v>
      </c>
      <c r="F9" s="208">
        <v>0</v>
      </c>
      <c r="G9" s="208">
        <v>0</v>
      </c>
      <c r="H9" s="87">
        <v>0</v>
      </c>
    </row>
    <row r="10" spans="1:8" x14ac:dyDescent="0.15">
      <c r="A10" s="61">
        <v>4</v>
      </c>
      <c r="B10" s="51" t="s">
        <v>70</v>
      </c>
      <c r="C10" s="208">
        <v>357.02350100000001</v>
      </c>
      <c r="D10" s="208">
        <v>0</v>
      </c>
      <c r="E10" s="208">
        <v>357.02350100000001</v>
      </c>
      <c r="F10" s="208">
        <v>0</v>
      </c>
      <c r="G10" s="208">
        <v>0</v>
      </c>
      <c r="H10" s="87">
        <v>0</v>
      </c>
    </row>
    <row r="11" spans="1:8" x14ac:dyDescent="0.15">
      <c r="A11" s="61">
        <v>6</v>
      </c>
      <c r="B11" s="51" t="s">
        <v>68</v>
      </c>
      <c r="C11" s="208">
        <v>87.38739695999999</v>
      </c>
      <c r="D11" s="208">
        <v>1.9300539999999999</v>
      </c>
      <c r="E11" s="208">
        <v>87.38739695999999</v>
      </c>
      <c r="F11" s="208">
        <v>0.96502699999999997</v>
      </c>
      <c r="G11" s="208">
        <v>14.050403080000001</v>
      </c>
      <c r="H11" s="87">
        <v>0.15902679802379924</v>
      </c>
    </row>
    <row r="12" spans="1:8" x14ac:dyDescent="0.15">
      <c r="A12" s="61">
        <v>7</v>
      </c>
      <c r="B12" s="51" t="s">
        <v>67</v>
      </c>
      <c r="C12" s="208">
        <v>510.16284707</v>
      </c>
      <c r="D12" s="208">
        <v>278.13049899999999</v>
      </c>
      <c r="E12" s="208">
        <v>510.16284707</v>
      </c>
      <c r="F12" s="208">
        <v>91.100523699999997</v>
      </c>
      <c r="G12" s="208">
        <v>528.79365626999993</v>
      </c>
      <c r="H12" s="87">
        <v>0.8794709306718741</v>
      </c>
    </row>
    <row r="13" spans="1:8" x14ac:dyDescent="0.15">
      <c r="A13" s="61">
        <v>8</v>
      </c>
      <c r="B13" s="51" t="s">
        <v>66</v>
      </c>
      <c r="C13" s="208">
        <v>2221.30424593</v>
      </c>
      <c r="D13" s="208">
        <v>165.52609200000001</v>
      </c>
      <c r="E13" s="208">
        <v>2221.30424593</v>
      </c>
      <c r="F13" s="208">
        <v>58.160118600000004</v>
      </c>
      <c r="G13" s="208">
        <v>1703.2914181299998</v>
      </c>
      <c r="H13" s="87">
        <v>0.74723318540722161</v>
      </c>
    </row>
    <row r="14" spans="1:8" ht="10.5" customHeight="1" x14ac:dyDescent="0.15">
      <c r="A14" s="61">
        <v>9</v>
      </c>
      <c r="B14" s="51" t="s">
        <v>98</v>
      </c>
      <c r="C14" s="208">
        <v>31297.105135990001</v>
      </c>
      <c r="D14" s="208">
        <v>1834.4378750000001</v>
      </c>
      <c r="E14" s="208">
        <v>31297.105135990001</v>
      </c>
      <c r="F14" s="208">
        <v>813.50617130000001</v>
      </c>
      <c r="G14" s="208">
        <v>14059.18202425</v>
      </c>
      <c r="H14" s="87">
        <v>0.43783601282788953</v>
      </c>
    </row>
    <row r="15" spans="1:8" x14ac:dyDescent="0.15">
      <c r="A15" s="61">
        <v>10</v>
      </c>
      <c r="B15" s="51" t="s">
        <v>64</v>
      </c>
      <c r="C15" s="208">
        <v>172.76392999999999</v>
      </c>
      <c r="D15" s="208">
        <v>0.44076700000000002</v>
      </c>
      <c r="E15" s="208">
        <v>172.76392999999999</v>
      </c>
      <c r="F15" s="208">
        <v>0.22038350000000001</v>
      </c>
      <c r="G15" s="208">
        <v>194.36011049999999</v>
      </c>
      <c r="H15" s="87">
        <v>1.1235707248102587</v>
      </c>
    </row>
    <row r="16" spans="1:8" x14ac:dyDescent="0.15">
      <c r="A16" s="61">
        <v>12</v>
      </c>
      <c r="B16" s="51" t="s">
        <v>146</v>
      </c>
      <c r="C16" s="208">
        <v>4817.89437</v>
      </c>
      <c r="D16" s="208">
        <v>0</v>
      </c>
      <c r="E16" s="208">
        <v>4817.89437</v>
      </c>
      <c r="F16" s="208">
        <v>0</v>
      </c>
      <c r="G16" s="208">
        <v>481.78943700000002</v>
      </c>
      <c r="H16" s="87">
        <v>0.1</v>
      </c>
    </row>
    <row r="17" spans="1:8" x14ac:dyDescent="0.15">
      <c r="A17" s="61">
        <v>15</v>
      </c>
      <c r="B17" s="51" t="s">
        <v>65</v>
      </c>
      <c r="C17" s="208">
        <v>404.36968975000002</v>
      </c>
      <c r="D17" s="208">
        <v>0</v>
      </c>
      <c r="E17" s="208">
        <v>404.36968975000002</v>
      </c>
      <c r="F17" s="208">
        <v>0</v>
      </c>
      <c r="G17" s="208">
        <v>664.23933289000001</v>
      </c>
      <c r="H17" s="87">
        <v>1.6426536155582367</v>
      </c>
    </row>
    <row r="18" spans="1:8" x14ac:dyDescent="0.15">
      <c r="A18" s="61">
        <v>16</v>
      </c>
      <c r="B18" s="51" t="s">
        <v>63</v>
      </c>
      <c r="C18" s="208">
        <v>274.90966824000003</v>
      </c>
      <c r="D18" s="208">
        <v>22.790292999999998</v>
      </c>
      <c r="E18" s="208">
        <v>274.90966824000003</v>
      </c>
      <c r="F18" s="208">
        <v>11.0839403</v>
      </c>
      <c r="G18" s="208">
        <v>242.95270894000001</v>
      </c>
      <c r="H18" s="87">
        <v>0.84950398080668932</v>
      </c>
    </row>
    <row r="19" spans="1:8" x14ac:dyDescent="0.15">
      <c r="A19" s="79">
        <v>17</v>
      </c>
      <c r="B19" s="52" t="s">
        <v>55</v>
      </c>
      <c r="C19" s="210">
        <v>41947.267912940006</v>
      </c>
      <c r="D19" s="210">
        <v>2303.25558</v>
      </c>
      <c r="E19" s="210">
        <v>41947.267912940006</v>
      </c>
      <c r="F19" s="210">
        <v>975.03616439999985</v>
      </c>
      <c r="G19" s="210">
        <v>18016.121149459999</v>
      </c>
      <c r="H19" s="88">
        <v>0.41973797858096018</v>
      </c>
    </row>
    <row r="21" spans="1:8" x14ac:dyDescent="0.15">
      <c r="B21" s="53" t="s">
        <v>371</v>
      </c>
    </row>
    <row r="22" spans="1:8" x14ac:dyDescent="0.15">
      <c r="F22" s="53" t="s">
        <v>313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T18"/>
  <sheetViews>
    <sheetView workbookViewId="0">
      <selection activeCell="J2" sqref="J2"/>
    </sheetView>
  </sheetViews>
  <sheetFormatPr baseColWidth="10" defaultRowHeight="10.5" x14ac:dyDescent="0.15"/>
  <cols>
    <col min="1" max="1" width="7.33203125" style="53" bestFit="1" customWidth="1"/>
    <col min="2" max="2" width="40.1640625" style="53" customWidth="1"/>
    <col min="3" max="18" width="8.1640625" style="53" customWidth="1"/>
    <col min="19" max="19" width="12.6640625" style="53" customWidth="1"/>
    <col min="20" max="20" width="8.1640625" style="53" customWidth="1"/>
    <col min="21" max="16384" width="12" style="53"/>
  </cols>
  <sheetData>
    <row r="1" spans="1:20" x14ac:dyDescent="0.15">
      <c r="A1" s="67" t="s">
        <v>778</v>
      </c>
      <c r="B1" s="67" t="s">
        <v>362</v>
      </c>
    </row>
    <row r="2" spans="1:20" x14ac:dyDescent="0.15">
      <c r="A2" s="67"/>
      <c r="N2" s="137" t="s">
        <v>343</v>
      </c>
    </row>
    <row r="3" spans="1:20" x14ac:dyDescent="0.15">
      <c r="S3" s="186">
        <v>43830</v>
      </c>
    </row>
    <row r="4" spans="1:20" x14ac:dyDescent="0.15">
      <c r="A4" s="90"/>
      <c r="B4" s="476" t="s">
        <v>127</v>
      </c>
      <c r="C4" s="507" t="s">
        <v>61</v>
      </c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476" t="s">
        <v>86</v>
      </c>
      <c r="T4" s="476" t="s">
        <v>105</v>
      </c>
    </row>
    <row r="5" spans="1:20" ht="44.25" customHeight="1" x14ac:dyDescent="0.15">
      <c r="A5" s="91"/>
      <c r="B5" s="476"/>
      <c r="C5" s="89">
        <v>0</v>
      </c>
      <c r="D5" s="89">
        <v>0.02</v>
      </c>
      <c r="E5" s="89">
        <v>0.04</v>
      </c>
      <c r="F5" s="89">
        <v>0.1</v>
      </c>
      <c r="G5" s="89">
        <v>0.2</v>
      </c>
      <c r="H5" s="89">
        <v>0.35</v>
      </c>
      <c r="I5" s="89">
        <v>0.5</v>
      </c>
      <c r="J5" s="89">
        <v>0.7</v>
      </c>
      <c r="K5" s="89">
        <v>0.75</v>
      </c>
      <c r="L5" s="89">
        <v>1</v>
      </c>
      <c r="M5" s="89">
        <v>1.5</v>
      </c>
      <c r="N5" s="89">
        <v>2.5</v>
      </c>
      <c r="O5" s="89">
        <v>3.7</v>
      </c>
      <c r="P5" s="89">
        <v>12.5</v>
      </c>
      <c r="Q5" s="61" t="s">
        <v>62</v>
      </c>
      <c r="R5" s="61" t="s">
        <v>104</v>
      </c>
      <c r="S5" s="476"/>
      <c r="T5" s="476"/>
    </row>
    <row r="6" spans="1:20" ht="10.5" customHeight="1" x14ac:dyDescent="0.15">
      <c r="A6" s="61">
        <v>1</v>
      </c>
      <c r="B6" s="51" t="s">
        <v>69</v>
      </c>
      <c r="C6" s="208">
        <v>282.03624100000002</v>
      </c>
      <c r="D6" s="208" t="s">
        <v>313</v>
      </c>
      <c r="E6" s="208" t="s">
        <v>313</v>
      </c>
      <c r="F6" s="208" t="s">
        <v>313</v>
      </c>
      <c r="G6" s="208" t="s">
        <v>313</v>
      </c>
      <c r="H6" s="208" t="s">
        <v>313</v>
      </c>
      <c r="I6" s="208" t="s">
        <v>313</v>
      </c>
      <c r="J6" s="208" t="s">
        <v>313</v>
      </c>
      <c r="K6" s="208" t="s">
        <v>313</v>
      </c>
      <c r="L6" s="208" t="s">
        <v>313</v>
      </c>
      <c r="M6" s="208" t="s">
        <v>313</v>
      </c>
      <c r="N6" s="208" t="s">
        <v>313</v>
      </c>
      <c r="O6" s="208" t="s">
        <v>313</v>
      </c>
      <c r="P6" s="208" t="s">
        <v>313</v>
      </c>
      <c r="Q6" s="206" t="s">
        <v>313</v>
      </c>
      <c r="R6" s="205" t="s">
        <v>313</v>
      </c>
      <c r="S6" s="206">
        <v>282.03624100000002</v>
      </c>
      <c r="T6" s="205" t="s">
        <v>313</v>
      </c>
    </row>
    <row r="7" spans="1:20" ht="10.5" customHeight="1" x14ac:dyDescent="0.15">
      <c r="A7" s="61">
        <v>2</v>
      </c>
      <c r="B7" s="51" t="s">
        <v>95</v>
      </c>
      <c r="C7" s="208">
        <v>200.898481</v>
      </c>
      <c r="D7" s="208" t="s">
        <v>313</v>
      </c>
      <c r="E7" s="208" t="s">
        <v>313</v>
      </c>
      <c r="F7" s="208" t="s">
        <v>313</v>
      </c>
      <c r="G7" s="208">
        <v>637.310292</v>
      </c>
      <c r="H7" s="208" t="s">
        <v>313</v>
      </c>
      <c r="I7" s="208" t="s">
        <v>313</v>
      </c>
      <c r="J7" s="208" t="s">
        <v>313</v>
      </c>
      <c r="K7" s="208" t="s">
        <v>313</v>
      </c>
      <c r="L7" s="208" t="s">
        <v>313</v>
      </c>
      <c r="M7" s="208" t="s">
        <v>313</v>
      </c>
      <c r="N7" s="208" t="s">
        <v>313</v>
      </c>
      <c r="O7" s="208" t="s">
        <v>313</v>
      </c>
      <c r="P7" s="208" t="s">
        <v>313</v>
      </c>
      <c r="Q7" s="206" t="s">
        <v>313</v>
      </c>
      <c r="R7" s="205" t="s">
        <v>313</v>
      </c>
      <c r="S7" s="206">
        <v>838.20877299999995</v>
      </c>
      <c r="T7" s="205">
        <v>637.310292</v>
      </c>
    </row>
    <row r="8" spans="1:20" ht="10.5" customHeight="1" x14ac:dyDescent="0.15">
      <c r="A8" s="61">
        <v>3</v>
      </c>
      <c r="B8" s="51" t="s">
        <v>96</v>
      </c>
      <c r="C8" s="208">
        <v>684.10211400000003</v>
      </c>
      <c r="D8" s="208" t="s">
        <v>313</v>
      </c>
      <c r="E8" s="208" t="s">
        <v>313</v>
      </c>
      <c r="F8" s="208" t="s">
        <v>313</v>
      </c>
      <c r="G8" s="208" t="s">
        <v>313</v>
      </c>
      <c r="H8" s="208" t="s">
        <v>313</v>
      </c>
      <c r="I8" s="208" t="s">
        <v>313</v>
      </c>
      <c r="J8" s="208" t="s">
        <v>313</v>
      </c>
      <c r="K8" s="208" t="s">
        <v>313</v>
      </c>
      <c r="L8" s="208" t="s">
        <v>313</v>
      </c>
      <c r="M8" s="208" t="s">
        <v>313</v>
      </c>
      <c r="N8" s="208" t="s">
        <v>313</v>
      </c>
      <c r="O8" s="208" t="s">
        <v>313</v>
      </c>
      <c r="P8" s="208" t="s">
        <v>313</v>
      </c>
      <c r="Q8" s="206" t="s">
        <v>313</v>
      </c>
      <c r="R8" s="205" t="s">
        <v>313</v>
      </c>
      <c r="S8" s="206">
        <v>684.10211400000003</v>
      </c>
      <c r="T8" s="205" t="s">
        <v>313</v>
      </c>
    </row>
    <row r="9" spans="1:20" ht="10.5" customHeight="1" x14ac:dyDescent="0.15">
      <c r="A9" s="61">
        <v>4</v>
      </c>
      <c r="B9" s="51" t="s">
        <v>70</v>
      </c>
      <c r="C9" s="208">
        <v>357.02350100000001</v>
      </c>
      <c r="D9" s="208" t="s">
        <v>313</v>
      </c>
      <c r="E9" s="208" t="s">
        <v>313</v>
      </c>
      <c r="F9" s="208" t="s">
        <v>313</v>
      </c>
      <c r="G9" s="208" t="s">
        <v>313</v>
      </c>
      <c r="H9" s="208" t="s">
        <v>313</v>
      </c>
      <c r="I9" s="208" t="s">
        <v>313</v>
      </c>
      <c r="J9" s="208" t="s">
        <v>313</v>
      </c>
      <c r="K9" s="208" t="s">
        <v>313</v>
      </c>
      <c r="L9" s="208" t="s">
        <v>313</v>
      </c>
      <c r="M9" s="208" t="s">
        <v>313</v>
      </c>
      <c r="N9" s="208" t="s">
        <v>313</v>
      </c>
      <c r="O9" s="208" t="s">
        <v>313</v>
      </c>
      <c r="P9" s="208" t="s">
        <v>313</v>
      </c>
      <c r="Q9" s="206" t="s">
        <v>313</v>
      </c>
      <c r="R9" s="205" t="s">
        <v>313</v>
      </c>
      <c r="S9" s="206">
        <v>357.02350100000001</v>
      </c>
      <c r="T9" s="205" t="s">
        <v>313</v>
      </c>
    </row>
    <row r="10" spans="1:20" ht="10.5" customHeight="1" x14ac:dyDescent="0.15">
      <c r="A10" s="61">
        <v>6</v>
      </c>
      <c r="B10" s="51" t="s">
        <v>68</v>
      </c>
      <c r="C10" s="208" t="s">
        <v>313</v>
      </c>
      <c r="D10" s="208" t="s">
        <v>313</v>
      </c>
      <c r="E10" s="208" t="s">
        <v>313</v>
      </c>
      <c r="F10" s="208" t="s">
        <v>313</v>
      </c>
      <c r="G10" s="208">
        <v>185.872041</v>
      </c>
      <c r="H10" s="208" t="s">
        <v>313</v>
      </c>
      <c r="I10" s="208">
        <v>11.22707396</v>
      </c>
      <c r="J10" s="208" t="s">
        <v>313</v>
      </c>
      <c r="K10" s="208" t="s">
        <v>313</v>
      </c>
      <c r="L10" s="208" t="s">
        <v>313</v>
      </c>
      <c r="M10" s="208" t="s">
        <v>313</v>
      </c>
      <c r="N10" s="208" t="s">
        <v>313</v>
      </c>
      <c r="O10" s="208" t="s">
        <v>313</v>
      </c>
      <c r="P10" s="208" t="s">
        <v>313</v>
      </c>
      <c r="Q10" s="206" t="s">
        <v>313</v>
      </c>
      <c r="R10" s="205" t="s">
        <v>313</v>
      </c>
      <c r="S10" s="206">
        <v>197.09911496000001</v>
      </c>
      <c r="T10" s="205">
        <v>140.61777996000004</v>
      </c>
    </row>
    <row r="11" spans="1:20" ht="10.5" customHeight="1" x14ac:dyDescent="0.15">
      <c r="A11" s="61">
        <v>7</v>
      </c>
      <c r="B11" s="51" t="s">
        <v>67</v>
      </c>
      <c r="C11" s="208" t="s">
        <v>313</v>
      </c>
      <c r="D11" s="208" t="s">
        <v>313</v>
      </c>
      <c r="E11" s="208" t="s">
        <v>313</v>
      </c>
      <c r="F11" s="208" t="s">
        <v>313</v>
      </c>
      <c r="G11" s="208" t="s">
        <v>313</v>
      </c>
      <c r="H11" s="208" t="s">
        <v>313</v>
      </c>
      <c r="I11" s="208" t="s">
        <v>313</v>
      </c>
      <c r="J11" s="208" t="s">
        <v>313</v>
      </c>
      <c r="K11" s="208" t="s">
        <v>313</v>
      </c>
      <c r="L11" s="208">
        <v>601.26337076999994</v>
      </c>
      <c r="M11" s="208" t="s">
        <v>313</v>
      </c>
      <c r="N11" s="208" t="s">
        <v>313</v>
      </c>
      <c r="O11" s="208" t="s">
        <v>313</v>
      </c>
      <c r="P11" s="208" t="s">
        <v>313</v>
      </c>
      <c r="Q11" s="206" t="s">
        <v>313</v>
      </c>
      <c r="R11" s="205" t="s">
        <v>313</v>
      </c>
      <c r="S11" s="206">
        <v>601.26337076999994</v>
      </c>
      <c r="T11" s="205" t="s">
        <v>313</v>
      </c>
    </row>
    <row r="12" spans="1:20" ht="10.5" customHeight="1" x14ac:dyDescent="0.15">
      <c r="A12" s="61">
        <v>8</v>
      </c>
      <c r="B12" s="51" t="s">
        <v>66</v>
      </c>
      <c r="C12" s="208" t="s">
        <v>313</v>
      </c>
      <c r="D12" s="208" t="s">
        <v>313</v>
      </c>
      <c r="E12" s="208" t="s">
        <v>313</v>
      </c>
      <c r="F12" s="208" t="s">
        <v>313</v>
      </c>
      <c r="G12" s="208" t="s">
        <v>313</v>
      </c>
      <c r="H12" s="208" t="s">
        <v>313</v>
      </c>
      <c r="I12" s="208" t="s">
        <v>313</v>
      </c>
      <c r="J12" s="208" t="s">
        <v>313</v>
      </c>
      <c r="K12" s="208">
        <v>2279.4643645300002</v>
      </c>
      <c r="L12" s="208" t="s">
        <v>313</v>
      </c>
      <c r="M12" s="208" t="s">
        <v>313</v>
      </c>
      <c r="N12" s="208" t="s">
        <v>313</v>
      </c>
      <c r="O12" s="208" t="s">
        <v>313</v>
      </c>
      <c r="P12" s="208" t="s">
        <v>313</v>
      </c>
      <c r="Q12" s="206" t="s">
        <v>313</v>
      </c>
      <c r="R12" s="205" t="s">
        <v>313</v>
      </c>
      <c r="S12" s="206">
        <v>2279.4643645300002</v>
      </c>
      <c r="T12" s="205" t="s">
        <v>313</v>
      </c>
    </row>
    <row r="13" spans="1:20" ht="10.5" customHeight="1" x14ac:dyDescent="0.15">
      <c r="A13" s="61">
        <v>9</v>
      </c>
      <c r="B13" s="51" t="s">
        <v>98</v>
      </c>
      <c r="C13" s="208" t="s">
        <v>313</v>
      </c>
      <c r="D13" s="208" t="s">
        <v>313</v>
      </c>
      <c r="E13" s="208" t="s">
        <v>313</v>
      </c>
      <c r="F13" s="208" t="s">
        <v>313</v>
      </c>
      <c r="G13" s="208" t="s">
        <v>313</v>
      </c>
      <c r="H13" s="208">
        <v>27304.052664799998</v>
      </c>
      <c r="I13" s="208" t="s">
        <v>313</v>
      </c>
      <c r="J13" s="208" t="s">
        <v>313</v>
      </c>
      <c r="K13" s="208" t="s">
        <v>313</v>
      </c>
      <c r="L13" s="208">
        <v>4806.5586424899993</v>
      </c>
      <c r="M13" s="208" t="s">
        <v>313</v>
      </c>
      <c r="N13" s="208" t="s">
        <v>313</v>
      </c>
      <c r="O13" s="208" t="s">
        <v>313</v>
      </c>
      <c r="P13" s="208" t="s">
        <v>313</v>
      </c>
      <c r="Q13" s="206" t="s">
        <v>313</v>
      </c>
      <c r="R13" s="205" t="s">
        <v>313</v>
      </c>
      <c r="S13" s="206">
        <v>32110.611307290001</v>
      </c>
      <c r="T13" s="205" t="s">
        <v>313</v>
      </c>
    </row>
    <row r="14" spans="1:20" ht="10.5" customHeight="1" x14ac:dyDescent="0.15">
      <c r="A14" s="61">
        <v>10</v>
      </c>
      <c r="B14" s="51" t="s">
        <v>64</v>
      </c>
      <c r="C14" s="208" t="s">
        <v>313</v>
      </c>
      <c r="D14" s="208" t="s">
        <v>313</v>
      </c>
      <c r="E14" s="208" t="s">
        <v>313</v>
      </c>
      <c r="F14" s="208" t="s">
        <v>313</v>
      </c>
      <c r="G14" s="208" t="s">
        <v>313</v>
      </c>
      <c r="H14" s="208" t="s">
        <v>313</v>
      </c>
      <c r="I14" s="208" t="s">
        <v>313</v>
      </c>
      <c r="J14" s="208" t="s">
        <v>313</v>
      </c>
      <c r="K14" s="208" t="s">
        <v>313</v>
      </c>
      <c r="L14" s="208">
        <v>130.2327195</v>
      </c>
      <c r="M14" s="208">
        <v>42.751593999999997</v>
      </c>
      <c r="N14" s="208" t="s">
        <v>313</v>
      </c>
      <c r="O14" s="208" t="s">
        <v>313</v>
      </c>
      <c r="P14" s="208" t="s">
        <v>313</v>
      </c>
      <c r="Q14" s="206" t="s">
        <v>313</v>
      </c>
      <c r="R14" s="205" t="s">
        <v>313</v>
      </c>
      <c r="S14" s="206">
        <v>172.98431350000001</v>
      </c>
      <c r="T14" s="205" t="s">
        <v>313</v>
      </c>
    </row>
    <row r="15" spans="1:20" ht="10.5" customHeight="1" x14ac:dyDescent="0.15">
      <c r="A15" s="61">
        <v>12</v>
      </c>
      <c r="B15" s="51" t="s">
        <v>97</v>
      </c>
      <c r="C15" s="208" t="s">
        <v>313</v>
      </c>
      <c r="D15" s="208" t="s">
        <v>313</v>
      </c>
      <c r="E15" s="208" t="s">
        <v>313</v>
      </c>
      <c r="F15" s="208">
        <v>4817.89437</v>
      </c>
      <c r="G15" s="208" t="s">
        <v>313</v>
      </c>
      <c r="H15" s="208" t="s">
        <v>313</v>
      </c>
      <c r="I15" s="208" t="s">
        <v>313</v>
      </c>
      <c r="J15" s="208" t="s">
        <v>313</v>
      </c>
      <c r="K15" s="208" t="s">
        <v>313</v>
      </c>
      <c r="L15" s="208" t="s">
        <v>313</v>
      </c>
      <c r="M15" s="208" t="s">
        <v>313</v>
      </c>
      <c r="N15" s="208" t="s">
        <v>313</v>
      </c>
      <c r="O15" s="208" t="s">
        <v>313</v>
      </c>
      <c r="P15" s="208" t="s">
        <v>313</v>
      </c>
      <c r="Q15" s="206" t="s">
        <v>313</v>
      </c>
      <c r="R15" s="205" t="s">
        <v>313</v>
      </c>
      <c r="S15" s="206">
        <v>4817.89437</v>
      </c>
      <c r="T15" s="205">
        <v>132.29723799999999</v>
      </c>
    </row>
    <row r="16" spans="1:20" ht="10.5" customHeight="1" x14ac:dyDescent="0.15">
      <c r="A16" s="61">
        <v>15</v>
      </c>
      <c r="B16" s="51" t="s">
        <v>65</v>
      </c>
      <c r="C16" s="208" t="s">
        <v>313</v>
      </c>
      <c r="D16" s="208" t="s">
        <v>313</v>
      </c>
      <c r="E16" s="208" t="s">
        <v>313</v>
      </c>
      <c r="F16" s="208" t="s">
        <v>313</v>
      </c>
      <c r="G16" s="208" t="s">
        <v>313</v>
      </c>
      <c r="H16" s="208" t="s">
        <v>313</v>
      </c>
      <c r="I16" s="208" t="s">
        <v>313</v>
      </c>
      <c r="J16" s="208" t="s">
        <v>313</v>
      </c>
      <c r="K16" s="208" t="s">
        <v>313</v>
      </c>
      <c r="L16" s="208">
        <v>231.12326099000001</v>
      </c>
      <c r="M16" s="208" t="s">
        <v>313</v>
      </c>
      <c r="N16" s="208">
        <v>173.24642875999999</v>
      </c>
      <c r="O16" s="208" t="s">
        <v>313</v>
      </c>
      <c r="P16" s="208" t="s">
        <v>313</v>
      </c>
      <c r="Q16" s="206" t="s">
        <v>313</v>
      </c>
      <c r="R16" s="205" t="s">
        <v>313</v>
      </c>
      <c r="S16" s="206">
        <v>404.36968975000002</v>
      </c>
      <c r="T16" s="205" t="s">
        <v>313</v>
      </c>
    </row>
    <row r="17" spans="1:20" ht="10.5" customHeight="1" x14ac:dyDescent="0.15">
      <c r="A17" s="61">
        <v>16</v>
      </c>
      <c r="B17" s="51" t="s">
        <v>63</v>
      </c>
      <c r="C17" s="208">
        <v>43.040899600000003</v>
      </c>
      <c r="D17" s="208" t="s">
        <v>313</v>
      </c>
      <c r="E17" s="208" t="s">
        <v>313</v>
      </c>
      <c r="F17" s="208" t="s">
        <v>313</v>
      </c>
      <c r="G17" s="208" t="s">
        <v>313</v>
      </c>
      <c r="H17" s="208" t="s">
        <v>313</v>
      </c>
      <c r="I17" s="208" t="s">
        <v>313</v>
      </c>
      <c r="J17" s="208" t="s">
        <v>313</v>
      </c>
      <c r="K17" s="208" t="s">
        <v>313</v>
      </c>
      <c r="L17" s="208">
        <v>242.95270894000001</v>
      </c>
      <c r="M17" s="208" t="s">
        <v>313</v>
      </c>
      <c r="N17" s="208" t="s">
        <v>313</v>
      </c>
      <c r="O17" s="208" t="s">
        <v>313</v>
      </c>
      <c r="P17" s="208" t="s">
        <v>313</v>
      </c>
      <c r="Q17" s="206" t="s">
        <v>313</v>
      </c>
      <c r="R17" s="205" t="s">
        <v>313</v>
      </c>
      <c r="S17" s="206">
        <v>285.99360854000003</v>
      </c>
      <c r="T17" s="205" t="s">
        <v>313</v>
      </c>
    </row>
    <row r="18" spans="1:20" ht="10.5" customHeight="1" x14ac:dyDescent="0.15">
      <c r="A18" s="79">
        <v>17</v>
      </c>
      <c r="B18" s="52" t="s">
        <v>55</v>
      </c>
      <c r="C18" s="210">
        <v>1567.1012366</v>
      </c>
      <c r="D18" s="210" t="s">
        <v>313</v>
      </c>
      <c r="E18" s="210" t="s">
        <v>313</v>
      </c>
      <c r="F18" s="210">
        <v>4817.89437</v>
      </c>
      <c r="G18" s="210">
        <v>823.18233299999997</v>
      </c>
      <c r="H18" s="210">
        <v>27304.052664799998</v>
      </c>
      <c r="I18" s="210">
        <v>11.22707396</v>
      </c>
      <c r="J18" s="210" t="s">
        <v>313</v>
      </c>
      <c r="K18" s="210">
        <v>2279.4643645300002</v>
      </c>
      <c r="L18" s="210">
        <v>6012.1307026899995</v>
      </c>
      <c r="M18" s="210">
        <v>42.751593999999997</v>
      </c>
      <c r="N18" s="210">
        <v>173.24642875999999</v>
      </c>
      <c r="O18" s="210" t="s">
        <v>313</v>
      </c>
      <c r="P18" s="210" t="s">
        <v>313</v>
      </c>
      <c r="Q18" s="207" t="s">
        <v>313</v>
      </c>
      <c r="R18" s="207" t="s">
        <v>313</v>
      </c>
      <c r="S18" s="207">
        <v>43031.050768340006</v>
      </c>
      <c r="T18" s="207">
        <v>910.22530996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6"/>
  <sheetViews>
    <sheetView workbookViewId="0">
      <selection activeCell="J2" sqref="J2"/>
    </sheetView>
  </sheetViews>
  <sheetFormatPr baseColWidth="10" defaultColWidth="12" defaultRowHeight="12" x14ac:dyDescent="0.2"/>
  <cols>
    <col min="1" max="1" width="8.6640625" style="271" bestFit="1" customWidth="1"/>
    <col min="2" max="2" width="74" style="271" customWidth="1"/>
    <col min="3" max="16384" width="12" style="271"/>
  </cols>
  <sheetData>
    <row r="1" spans="1:8" x14ac:dyDescent="0.2">
      <c r="A1" s="275" t="s">
        <v>782</v>
      </c>
      <c r="B1" s="275" t="s">
        <v>781</v>
      </c>
    </row>
    <row r="2" spans="1:8" x14ac:dyDescent="0.2">
      <c r="H2" s="137" t="s">
        <v>343</v>
      </c>
    </row>
    <row r="3" spans="1:8" x14ac:dyDescent="0.2">
      <c r="G3" s="391">
        <v>43830</v>
      </c>
      <c r="H3" s="137"/>
    </row>
    <row r="4" spans="1:8" x14ac:dyDescent="0.2">
      <c r="G4" s="310" t="s">
        <v>779</v>
      </c>
    </row>
    <row r="5" spans="1:8" ht="24.75" customHeight="1" x14ac:dyDescent="0.2">
      <c r="B5" s="508" t="s">
        <v>780</v>
      </c>
      <c r="C5" s="509"/>
      <c r="D5" s="509"/>
      <c r="E5" s="509"/>
      <c r="F5" s="510"/>
      <c r="G5" s="419">
        <v>173.24642919999999</v>
      </c>
    </row>
    <row r="6" spans="1:8" x14ac:dyDescent="0.2">
      <c r="B6" s="511" t="s">
        <v>11</v>
      </c>
      <c r="C6" s="512"/>
      <c r="D6" s="512"/>
      <c r="E6" s="512"/>
      <c r="F6" s="513"/>
      <c r="G6" s="419">
        <v>433.11607299999997</v>
      </c>
    </row>
  </sheetData>
  <mergeCells count="2">
    <mergeCell ref="B5:F5"/>
    <mergeCell ref="B6:F6"/>
  </mergeCells>
  <hyperlinks>
    <hyperlink ref="H2" location="Innhold!A1" display="Tilbake til  oversikt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19"/>
  <sheetViews>
    <sheetView workbookViewId="0">
      <selection activeCell="J2" sqref="J2"/>
    </sheetView>
  </sheetViews>
  <sheetFormatPr baseColWidth="10" defaultRowHeight="10.5" x14ac:dyDescent="0.15"/>
  <cols>
    <col min="1" max="1" width="5.6640625" style="92" bestFit="1" customWidth="1"/>
    <col min="2" max="2" width="53.83203125" style="92" customWidth="1"/>
    <col min="3" max="9" width="16.83203125" style="92" customWidth="1"/>
    <col min="10" max="16384" width="12" style="92"/>
  </cols>
  <sheetData>
    <row r="1" spans="1:9" x14ac:dyDescent="0.15">
      <c r="A1" s="101" t="s">
        <v>316</v>
      </c>
      <c r="B1" s="101" t="s">
        <v>363</v>
      </c>
      <c r="H1" s="137" t="s">
        <v>343</v>
      </c>
    </row>
    <row r="3" spans="1:9" x14ac:dyDescent="0.15">
      <c r="I3" s="412">
        <v>43830</v>
      </c>
    </row>
    <row r="4" spans="1:9" x14ac:dyDescent="0.15">
      <c r="A4" s="514"/>
      <c r="B4" s="515"/>
      <c r="C4" s="47" t="s">
        <v>0</v>
      </c>
      <c r="D4" s="47" t="s">
        <v>1</v>
      </c>
      <c r="E4" s="47" t="s">
        <v>2</v>
      </c>
      <c r="F4" s="47" t="s">
        <v>5</v>
      </c>
      <c r="G4" s="47" t="s">
        <v>6</v>
      </c>
      <c r="H4" s="47" t="s">
        <v>7</v>
      </c>
      <c r="I4" s="47" t="s">
        <v>8</v>
      </c>
    </row>
    <row r="5" spans="1:9" ht="31.5" x14ac:dyDescent="0.15">
      <c r="A5" s="516"/>
      <c r="B5" s="517"/>
      <c r="C5" s="95" t="s">
        <v>106</v>
      </c>
      <c r="D5" s="95" t="s">
        <v>92</v>
      </c>
      <c r="E5" s="95" t="s">
        <v>91</v>
      </c>
      <c r="F5" s="95" t="s">
        <v>9</v>
      </c>
      <c r="G5" s="95" t="s">
        <v>107</v>
      </c>
      <c r="H5" s="95" t="s">
        <v>108</v>
      </c>
      <c r="I5" s="95" t="s">
        <v>635</v>
      </c>
    </row>
    <row r="6" spans="1:9" x14ac:dyDescent="0.15">
      <c r="A6" s="47">
        <v>1</v>
      </c>
      <c r="B6" s="96" t="s">
        <v>109</v>
      </c>
      <c r="C6" s="97"/>
      <c r="D6" s="209">
        <v>74.676691000000005</v>
      </c>
      <c r="E6" s="209">
        <v>34.07</v>
      </c>
      <c r="F6" s="215" t="s">
        <v>313</v>
      </c>
      <c r="G6" s="215" t="s">
        <v>313</v>
      </c>
      <c r="H6" s="209">
        <v>108.746691</v>
      </c>
      <c r="I6" s="209">
        <v>28.737542100000002</v>
      </c>
    </row>
    <row r="7" spans="1:9" x14ac:dyDescent="0.15">
      <c r="A7" s="47">
        <v>2</v>
      </c>
      <c r="B7" s="51" t="s">
        <v>110</v>
      </c>
      <c r="C7" s="98"/>
      <c r="D7" s="216" t="s">
        <v>313</v>
      </c>
      <c r="E7" s="216" t="s">
        <v>313</v>
      </c>
      <c r="F7" s="215" t="s">
        <v>313</v>
      </c>
      <c r="G7" s="215" t="s">
        <v>313</v>
      </c>
      <c r="H7" s="217" t="s">
        <v>313</v>
      </c>
      <c r="I7" s="217" t="s">
        <v>313</v>
      </c>
    </row>
    <row r="8" spans="1:9" x14ac:dyDescent="0.15">
      <c r="A8" s="47">
        <v>3</v>
      </c>
      <c r="B8" s="51" t="s">
        <v>111</v>
      </c>
      <c r="C8" s="99"/>
      <c r="D8" s="217" t="s">
        <v>313</v>
      </c>
      <c r="E8" s="216" t="s">
        <v>313</v>
      </c>
      <c r="F8" s="216" t="s">
        <v>313</v>
      </c>
      <c r="G8" s="217" t="s">
        <v>313</v>
      </c>
      <c r="H8" s="217" t="s">
        <v>313</v>
      </c>
      <c r="I8" s="217" t="s">
        <v>313</v>
      </c>
    </row>
    <row r="9" spans="1:9" x14ac:dyDescent="0.15">
      <c r="A9" s="47">
        <v>4</v>
      </c>
      <c r="B9" s="51" t="s">
        <v>112</v>
      </c>
      <c r="C9" s="99"/>
      <c r="D9" s="216" t="s">
        <v>313</v>
      </c>
      <c r="E9" s="216" t="s">
        <v>313</v>
      </c>
      <c r="F9" s="217" t="s">
        <v>313</v>
      </c>
      <c r="G9" s="217" t="s">
        <v>313</v>
      </c>
      <c r="H9" s="217" t="s">
        <v>313</v>
      </c>
      <c r="I9" s="217" t="s">
        <v>313</v>
      </c>
    </row>
    <row r="10" spans="1:9" x14ac:dyDescent="0.15">
      <c r="A10" s="47">
        <v>5</v>
      </c>
      <c r="B10" s="51" t="s">
        <v>115</v>
      </c>
      <c r="C10" s="99"/>
      <c r="D10" s="216" t="s">
        <v>313</v>
      </c>
      <c r="E10" s="216" t="s">
        <v>313</v>
      </c>
      <c r="F10" s="217" t="s">
        <v>313</v>
      </c>
      <c r="G10" s="217" t="s">
        <v>313</v>
      </c>
      <c r="H10" s="217" t="s">
        <v>313</v>
      </c>
      <c r="I10" s="217" t="s">
        <v>313</v>
      </c>
    </row>
    <row r="11" spans="1:9" x14ac:dyDescent="0.15">
      <c r="A11" s="47">
        <v>6</v>
      </c>
      <c r="B11" s="51" t="s">
        <v>116</v>
      </c>
      <c r="C11" s="99"/>
      <c r="D11" s="216" t="s">
        <v>313</v>
      </c>
      <c r="E11" s="216" t="s">
        <v>313</v>
      </c>
      <c r="F11" s="217" t="s">
        <v>313</v>
      </c>
      <c r="G11" s="217" t="s">
        <v>313</v>
      </c>
      <c r="H11" s="217" t="s">
        <v>313</v>
      </c>
      <c r="I11" s="217" t="s">
        <v>313</v>
      </c>
    </row>
    <row r="12" spans="1:9" x14ac:dyDescent="0.15">
      <c r="A12" s="47">
        <v>7</v>
      </c>
      <c r="B12" s="51" t="s">
        <v>117</v>
      </c>
      <c r="C12" s="99"/>
      <c r="D12" s="216" t="s">
        <v>313</v>
      </c>
      <c r="E12" s="216" t="s">
        <v>313</v>
      </c>
      <c r="F12" s="217" t="s">
        <v>313</v>
      </c>
      <c r="G12" s="217" t="s">
        <v>313</v>
      </c>
      <c r="H12" s="217" t="s">
        <v>313</v>
      </c>
      <c r="I12" s="217" t="s">
        <v>313</v>
      </c>
    </row>
    <row r="13" spans="1:9" x14ac:dyDescent="0.15">
      <c r="A13" s="47">
        <v>8</v>
      </c>
      <c r="B13" s="51" t="s">
        <v>113</v>
      </c>
      <c r="C13" s="99"/>
      <c r="D13" s="216" t="s">
        <v>313</v>
      </c>
      <c r="E13" s="216" t="s">
        <v>313</v>
      </c>
      <c r="F13" s="216" t="s">
        <v>313</v>
      </c>
      <c r="G13" s="216" t="s">
        <v>313</v>
      </c>
      <c r="H13" s="217" t="s">
        <v>313</v>
      </c>
      <c r="I13" s="217" t="s">
        <v>313</v>
      </c>
    </row>
    <row r="14" spans="1:9" x14ac:dyDescent="0.15">
      <c r="A14" s="47">
        <v>9</v>
      </c>
      <c r="B14" s="51" t="s">
        <v>114</v>
      </c>
      <c r="C14" s="99"/>
      <c r="D14" s="216" t="s">
        <v>313</v>
      </c>
      <c r="E14" s="216" t="s">
        <v>313</v>
      </c>
      <c r="F14" s="216" t="s">
        <v>313</v>
      </c>
      <c r="G14" s="216" t="s">
        <v>313</v>
      </c>
      <c r="H14" s="217" t="s">
        <v>313</v>
      </c>
      <c r="I14" s="217" t="s">
        <v>313</v>
      </c>
    </row>
    <row r="15" spans="1:9" s="93" customFormat="1" x14ac:dyDescent="0.15">
      <c r="A15" s="47">
        <v>10</v>
      </c>
      <c r="B15" s="51" t="s">
        <v>10</v>
      </c>
      <c r="C15" s="97"/>
      <c r="D15" s="215" t="s">
        <v>313</v>
      </c>
      <c r="E15" s="215" t="s">
        <v>313</v>
      </c>
      <c r="F15" s="215" t="s">
        <v>313</v>
      </c>
      <c r="G15" s="215" t="s">
        <v>313</v>
      </c>
      <c r="H15" s="209" t="s">
        <v>313</v>
      </c>
      <c r="I15" s="209" t="s">
        <v>313</v>
      </c>
    </row>
    <row r="16" spans="1:9" s="93" customFormat="1" x14ac:dyDescent="0.15">
      <c r="A16" s="102">
        <v>11</v>
      </c>
      <c r="B16" s="52" t="s">
        <v>55</v>
      </c>
      <c r="C16" s="100"/>
      <c r="D16" s="218" t="s">
        <v>313</v>
      </c>
      <c r="E16" s="218" t="s">
        <v>313</v>
      </c>
      <c r="F16" s="218" t="s">
        <v>313</v>
      </c>
      <c r="G16" s="218" t="s">
        <v>313</v>
      </c>
      <c r="H16" s="218" t="s">
        <v>313</v>
      </c>
      <c r="I16" s="211">
        <v>28.737542100000002</v>
      </c>
    </row>
    <row r="19" spans="3:9" x14ac:dyDescent="0.15">
      <c r="C19" s="94"/>
      <c r="D19" s="94"/>
      <c r="E19" s="94"/>
      <c r="F19" s="94"/>
      <c r="G19" s="94"/>
      <c r="H19" s="94"/>
      <c r="I19" s="94"/>
    </row>
  </sheetData>
  <mergeCells count="1">
    <mergeCell ref="A4:B5"/>
  </mergeCells>
  <hyperlinks>
    <hyperlink ref="H1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1"/>
  <sheetViews>
    <sheetView workbookViewId="0">
      <selection activeCell="J2" sqref="J2"/>
    </sheetView>
  </sheetViews>
  <sheetFormatPr baseColWidth="10" defaultRowHeight="10.5" x14ac:dyDescent="0.15"/>
  <cols>
    <col min="1" max="1" width="5.33203125" style="92" bestFit="1" customWidth="1"/>
    <col min="2" max="2" width="55.83203125" style="92" bestFit="1" customWidth="1"/>
    <col min="3" max="4" width="17" style="92" customWidth="1"/>
    <col min="5" max="16384" width="12" style="92"/>
  </cols>
  <sheetData>
    <row r="1" spans="1:8" x14ac:dyDescent="0.15">
      <c r="A1" s="101" t="s">
        <v>317</v>
      </c>
      <c r="B1" s="101" t="s">
        <v>364</v>
      </c>
      <c r="D1" s="412">
        <v>43830</v>
      </c>
    </row>
    <row r="2" spans="1:8" x14ac:dyDescent="0.15">
      <c r="H2" s="137" t="s">
        <v>343</v>
      </c>
    </row>
    <row r="4" spans="1:8" x14ac:dyDescent="0.15">
      <c r="A4" s="514"/>
      <c r="B4" s="515"/>
      <c r="C4" s="47" t="s">
        <v>0</v>
      </c>
      <c r="D4" s="47" t="s">
        <v>1</v>
      </c>
    </row>
    <row r="5" spans="1:8" ht="21" x14ac:dyDescent="0.15">
      <c r="A5" s="516"/>
      <c r="B5" s="517"/>
      <c r="C5" s="95" t="s">
        <v>123</v>
      </c>
      <c r="D5" s="95" t="s">
        <v>93</v>
      </c>
    </row>
    <row r="6" spans="1:8" ht="10.5" customHeight="1" x14ac:dyDescent="0.15">
      <c r="A6" s="47">
        <v>1</v>
      </c>
      <c r="B6" s="96" t="s">
        <v>118</v>
      </c>
      <c r="C6" s="55"/>
      <c r="D6" s="55"/>
    </row>
    <row r="7" spans="1:8" ht="10.5" customHeight="1" x14ac:dyDescent="0.15">
      <c r="A7" s="47">
        <v>2</v>
      </c>
      <c r="B7" s="51" t="s">
        <v>119</v>
      </c>
      <c r="C7" s="97"/>
      <c r="D7" s="55"/>
    </row>
    <row r="8" spans="1:8" ht="10.5" customHeight="1" x14ac:dyDescent="0.15">
      <c r="A8" s="47">
        <v>3</v>
      </c>
      <c r="B8" s="51" t="s">
        <v>120</v>
      </c>
      <c r="C8" s="97"/>
      <c r="D8" s="55"/>
    </row>
    <row r="9" spans="1:8" ht="10.5" customHeight="1" x14ac:dyDescent="0.15">
      <c r="A9" s="47">
        <v>4</v>
      </c>
      <c r="B9" s="51" t="s">
        <v>122</v>
      </c>
      <c r="C9" s="209">
        <v>108.746691</v>
      </c>
      <c r="D9" s="209">
        <v>42.380474999999997</v>
      </c>
    </row>
    <row r="10" spans="1:8" ht="10.5" customHeight="1" x14ac:dyDescent="0.15">
      <c r="A10" s="47" t="s">
        <v>121</v>
      </c>
      <c r="B10" s="51" t="s">
        <v>365</v>
      </c>
      <c r="C10" s="209" t="s">
        <v>313</v>
      </c>
      <c r="D10" s="209" t="s">
        <v>313</v>
      </c>
    </row>
    <row r="11" spans="1:8" ht="10.5" customHeight="1" x14ac:dyDescent="0.15">
      <c r="A11" s="102">
        <v>5</v>
      </c>
      <c r="B11" s="52" t="s">
        <v>55</v>
      </c>
      <c r="C11" s="211">
        <v>108.746691</v>
      </c>
      <c r="D11" s="211">
        <v>42.380474999999997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15"/>
  <sheetViews>
    <sheetView workbookViewId="0">
      <selection activeCell="J2" sqref="J2"/>
    </sheetView>
  </sheetViews>
  <sheetFormatPr baseColWidth="10" defaultRowHeight="10.5" x14ac:dyDescent="0.15"/>
  <cols>
    <col min="1" max="1" width="8.5" style="92" bestFit="1" customWidth="1"/>
    <col min="2" max="2" width="51.1640625" style="92" customWidth="1"/>
    <col min="3" max="12" width="14.5" style="92" customWidth="1"/>
    <col min="13" max="16384" width="12" style="92"/>
  </cols>
  <sheetData>
    <row r="1" spans="1:12" x14ac:dyDescent="0.15">
      <c r="A1" s="101" t="s">
        <v>783</v>
      </c>
      <c r="B1" s="101" t="s">
        <v>366</v>
      </c>
      <c r="E1" s="412">
        <v>43830</v>
      </c>
    </row>
    <row r="2" spans="1:12" x14ac:dyDescent="0.15">
      <c r="H2" s="137" t="s">
        <v>343</v>
      </c>
    </row>
    <row r="3" spans="1:12" x14ac:dyDescent="0.15">
      <c r="B3" s="103"/>
    </row>
    <row r="4" spans="1:12" ht="15.75" customHeight="1" x14ac:dyDescent="0.15">
      <c r="A4" s="105"/>
      <c r="B4" s="518" t="s">
        <v>94</v>
      </c>
      <c r="C4" s="518" t="s">
        <v>61</v>
      </c>
      <c r="D4" s="518"/>
      <c r="E4" s="518"/>
      <c r="F4" s="518"/>
      <c r="G4" s="518"/>
      <c r="H4" s="518"/>
      <c r="I4" s="518"/>
      <c r="J4" s="518"/>
      <c r="K4" s="519" t="s">
        <v>126</v>
      </c>
      <c r="L4" s="519" t="s">
        <v>125</v>
      </c>
    </row>
    <row r="5" spans="1:12" ht="18" customHeight="1" x14ac:dyDescent="0.15">
      <c r="A5" s="106"/>
      <c r="B5" s="518"/>
      <c r="C5" s="104">
        <v>0</v>
      </c>
      <c r="D5" s="104">
        <v>0.1</v>
      </c>
      <c r="E5" s="104">
        <v>0.2</v>
      </c>
      <c r="F5" s="104">
        <v>0.5</v>
      </c>
      <c r="G5" s="104">
        <v>0.75</v>
      </c>
      <c r="H5" s="104">
        <v>1</v>
      </c>
      <c r="I5" s="104">
        <v>1.5</v>
      </c>
      <c r="J5" s="104" t="s">
        <v>62</v>
      </c>
      <c r="K5" s="519"/>
      <c r="L5" s="519"/>
    </row>
    <row r="6" spans="1:12" x14ac:dyDescent="0.15">
      <c r="A6" s="107">
        <v>1</v>
      </c>
      <c r="B6" s="70" t="s">
        <v>69</v>
      </c>
      <c r="C6" s="84"/>
      <c r="D6" s="84"/>
      <c r="E6" s="84"/>
      <c r="F6" s="84"/>
      <c r="G6" s="84"/>
      <c r="H6" s="84"/>
      <c r="I6" s="84"/>
      <c r="J6" s="84"/>
      <c r="K6" s="84"/>
      <c r="L6" s="83"/>
    </row>
    <row r="7" spans="1:12" x14ac:dyDescent="0.15">
      <c r="A7" s="107">
        <v>2</v>
      </c>
      <c r="B7" s="70" t="s">
        <v>95</v>
      </c>
      <c r="C7" s="84"/>
      <c r="D7" s="84"/>
      <c r="E7" s="84"/>
      <c r="F7" s="84"/>
      <c r="G7" s="84"/>
      <c r="H7" s="84"/>
      <c r="I7" s="84"/>
      <c r="J7" s="84"/>
      <c r="K7" s="84"/>
      <c r="L7" s="83"/>
    </row>
    <row r="8" spans="1:12" x14ac:dyDescent="0.15">
      <c r="A8" s="107">
        <v>3</v>
      </c>
      <c r="B8" s="70" t="s">
        <v>96</v>
      </c>
      <c r="C8" s="84"/>
      <c r="D8" s="84"/>
      <c r="E8" s="84"/>
      <c r="F8" s="84"/>
      <c r="G8" s="84"/>
      <c r="H8" s="84"/>
      <c r="I8" s="84"/>
      <c r="J8" s="84"/>
      <c r="K8" s="84"/>
      <c r="L8" s="83"/>
    </row>
    <row r="9" spans="1:12" x14ac:dyDescent="0.15">
      <c r="A9" s="107">
        <v>4</v>
      </c>
      <c r="B9" s="70" t="s">
        <v>70</v>
      </c>
      <c r="C9" s="84"/>
      <c r="D9" s="84"/>
      <c r="E9" s="84"/>
      <c r="F9" s="84"/>
      <c r="G9" s="84"/>
      <c r="H9" s="84"/>
      <c r="I9" s="84"/>
      <c r="J9" s="84"/>
      <c r="K9" s="84"/>
      <c r="L9" s="83"/>
    </row>
    <row r="10" spans="1:12" x14ac:dyDescent="0.15">
      <c r="A10" s="107">
        <v>6</v>
      </c>
      <c r="B10" s="70" t="s">
        <v>68</v>
      </c>
      <c r="C10" s="84"/>
      <c r="D10" s="84"/>
      <c r="E10" s="213">
        <v>85.452678000000006</v>
      </c>
      <c r="F10" s="213">
        <v>23.294013</v>
      </c>
      <c r="G10" s="213" t="s">
        <v>313</v>
      </c>
      <c r="H10" s="213" t="s">
        <v>313</v>
      </c>
      <c r="I10" s="213" t="s">
        <v>313</v>
      </c>
      <c r="J10" s="213" t="s">
        <v>313</v>
      </c>
      <c r="K10" s="213">
        <v>108.746691</v>
      </c>
      <c r="L10" s="83"/>
    </row>
    <row r="11" spans="1:12" x14ac:dyDescent="0.15">
      <c r="A11" s="107">
        <v>7</v>
      </c>
      <c r="B11" s="70" t="s">
        <v>67</v>
      </c>
      <c r="C11" s="84"/>
      <c r="D11" s="84"/>
      <c r="E11" s="213" t="s">
        <v>313</v>
      </c>
      <c r="F11" s="213" t="s">
        <v>313</v>
      </c>
      <c r="G11" s="213" t="s">
        <v>313</v>
      </c>
      <c r="H11" s="213" t="s">
        <v>313</v>
      </c>
      <c r="I11" s="213" t="s">
        <v>313</v>
      </c>
      <c r="J11" s="213" t="s">
        <v>313</v>
      </c>
      <c r="K11" s="213" t="s">
        <v>313</v>
      </c>
      <c r="L11" s="83"/>
    </row>
    <row r="12" spans="1:12" x14ac:dyDescent="0.15">
      <c r="A12" s="107">
        <v>8</v>
      </c>
      <c r="B12" s="70" t="s">
        <v>66</v>
      </c>
      <c r="C12" s="84"/>
      <c r="D12" s="84"/>
      <c r="E12" s="213" t="s">
        <v>313</v>
      </c>
      <c r="F12" s="213" t="s">
        <v>313</v>
      </c>
      <c r="G12" s="213" t="s">
        <v>313</v>
      </c>
      <c r="H12" s="213" t="s">
        <v>313</v>
      </c>
      <c r="I12" s="213" t="s">
        <v>313</v>
      </c>
      <c r="J12" s="213" t="s">
        <v>313</v>
      </c>
      <c r="K12" s="213" t="s">
        <v>313</v>
      </c>
      <c r="L12" s="83"/>
    </row>
    <row r="13" spans="1:12" x14ac:dyDescent="0.15">
      <c r="A13" s="107">
        <v>9</v>
      </c>
      <c r="B13" s="70" t="s">
        <v>124</v>
      </c>
      <c r="C13" s="84"/>
      <c r="D13" s="84"/>
      <c r="E13" s="213" t="s">
        <v>313</v>
      </c>
      <c r="F13" s="213" t="s">
        <v>313</v>
      </c>
      <c r="G13" s="213" t="s">
        <v>313</v>
      </c>
      <c r="H13" s="213" t="s">
        <v>313</v>
      </c>
      <c r="I13" s="213" t="s">
        <v>313</v>
      </c>
      <c r="J13" s="213" t="s">
        <v>313</v>
      </c>
      <c r="K13" s="213" t="s">
        <v>313</v>
      </c>
      <c r="L13" s="83"/>
    </row>
    <row r="14" spans="1:12" x14ac:dyDescent="0.15">
      <c r="A14" s="107">
        <v>10</v>
      </c>
      <c r="B14" s="70" t="s">
        <v>63</v>
      </c>
      <c r="C14" s="84"/>
      <c r="D14" s="84"/>
      <c r="E14" s="213" t="s">
        <v>313</v>
      </c>
      <c r="F14" s="213" t="s">
        <v>313</v>
      </c>
      <c r="G14" s="213" t="s">
        <v>313</v>
      </c>
      <c r="H14" s="213" t="s">
        <v>313</v>
      </c>
      <c r="I14" s="213" t="s">
        <v>313</v>
      </c>
      <c r="J14" s="213" t="s">
        <v>313</v>
      </c>
      <c r="K14" s="213" t="s">
        <v>313</v>
      </c>
      <c r="L14" s="83"/>
    </row>
    <row r="15" spans="1:12" x14ac:dyDescent="0.15">
      <c r="A15" s="108">
        <v>11</v>
      </c>
      <c r="B15" s="72" t="s">
        <v>55</v>
      </c>
      <c r="C15" s="85"/>
      <c r="D15" s="85"/>
      <c r="E15" s="214">
        <v>85.452678000000006</v>
      </c>
      <c r="F15" s="214">
        <v>23.294013</v>
      </c>
      <c r="G15" s="214" t="s">
        <v>313</v>
      </c>
      <c r="H15" s="214" t="s">
        <v>313</v>
      </c>
      <c r="I15" s="214" t="s">
        <v>313</v>
      </c>
      <c r="J15" s="214" t="s">
        <v>313</v>
      </c>
      <c r="K15" s="214">
        <v>108.746691</v>
      </c>
      <c r="L15" s="85"/>
    </row>
  </sheetData>
  <mergeCells count="4">
    <mergeCell ref="C4:J4"/>
    <mergeCell ref="B4:B5"/>
    <mergeCell ref="K4:K5"/>
    <mergeCell ref="L4:L5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10"/>
  <sheetViews>
    <sheetView workbookViewId="0">
      <selection activeCell="J2" sqref="J2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19" t="s">
        <v>374</v>
      </c>
      <c r="B1" s="19" t="s">
        <v>368</v>
      </c>
      <c r="G1" s="143">
        <v>43646</v>
      </c>
    </row>
    <row r="2" spans="1:8" x14ac:dyDescent="0.15">
      <c r="H2" s="137" t="s">
        <v>343</v>
      </c>
    </row>
    <row r="3" spans="1:8" x14ac:dyDescent="0.15">
      <c r="A3" s="111"/>
      <c r="B3" s="112"/>
      <c r="C3" s="109" t="s">
        <v>0</v>
      </c>
      <c r="D3" s="109" t="s">
        <v>1</v>
      </c>
      <c r="E3" s="109" t="s">
        <v>2</v>
      </c>
      <c r="F3" s="109" t="s">
        <v>5</v>
      </c>
      <c r="G3" s="109" t="s">
        <v>6</v>
      </c>
    </row>
    <row r="4" spans="1:8" ht="33.75" customHeight="1" x14ac:dyDescent="0.15">
      <c r="A4" s="113"/>
      <c r="B4" s="114"/>
      <c r="C4" s="110" t="s">
        <v>662</v>
      </c>
      <c r="D4" s="110" t="s">
        <v>655</v>
      </c>
      <c r="E4" s="110" t="s">
        <v>656</v>
      </c>
      <c r="F4" s="110" t="s">
        <v>657</v>
      </c>
      <c r="G4" s="110" t="s">
        <v>658</v>
      </c>
    </row>
    <row r="5" spans="1:8" x14ac:dyDescent="0.15">
      <c r="A5" s="115">
        <v>1</v>
      </c>
      <c r="B5" s="109" t="s">
        <v>650</v>
      </c>
      <c r="C5" s="116">
        <v>150.4</v>
      </c>
      <c r="D5" s="116">
        <v>27.6</v>
      </c>
      <c r="E5" s="116">
        <v>133.4</v>
      </c>
      <c r="F5" s="116">
        <v>88.6</v>
      </c>
      <c r="G5" s="116">
        <v>44.7</v>
      </c>
    </row>
    <row r="6" spans="1:8" x14ac:dyDescent="0.15">
      <c r="A6" s="115">
        <v>2</v>
      </c>
      <c r="B6" s="109" t="s">
        <v>244</v>
      </c>
      <c r="C6" s="116"/>
      <c r="D6" s="116"/>
      <c r="E6" s="116"/>
      <c r="F6" s="116"/>
      <c r="G6" s="116"/>
    </row>
    <row r="7" spans="1:8" x14ac:dyDescent="0.15">
      <c r="A7" s="115">
        <v>3</v>
      </c>
      <c r="B7" s="109" t="s">
        <v>651</v>
      </c>
      <c r="C7" s="116"/>
      <c r="D7" s="116"/>
      <c r="E7" s="116"/>
      <c r="F7" s="116"/>
      <c r="G7" s="116"/>
    </row>
    <row r="8" spans="1:8" x14ac:dyDescent="0.15">
      <c r="A8" s="126">
        <v>4</v>
      </c>
      <c r="B8" s="117" t="s">
        <v>175</v>
      </c>
      <c r="C8" s="150">
        <v>150.4</v>
      </c>
      <c r="D8" s="150">
        <v>27.6</v>
      </c>
      <c r="E8" s="150">
        <v>133.4</v>
      </c>
      <c r="F8" s="150">
        <v>88.6</v>
      </c>
      <c r="G8" s="150">
        <v>44.7</v>
      </c>
    </row>
    <row r="9" spans="1:8" s="111" customFormat="1" x14ac:dyDescent="0.15">
      <c r="A9" s="139"/>
      <c r="C9" s="140"/>
      <c r="D9" s="140"/>
      <c r="E9" s="140"/>
      <c r="F9" s="140"/>
      <c r="G9" s="140"/>
    </row>
    <row r="10" spans="1:8" s="111" customFormat="1" x14ac:dyDescent="0.15">
      <c r="A10" s="139"/>
      <c r="C10" s="140"/>
      <c r="D10" s="140"/>
      <c r="E10" s="140"/>
      <c r="F10" s="140"/>
      <c r="G10" s="140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16"/>
  <sheetViews>
    <sheetView workbookViewId="0">
      <selection activeCell="J2" sqref="J2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19" t="s">
        <v>373</v>
      </c>
      <c r="B1" s="19" t="s">
        <v>368</v>
      </c>
      <c r="H1" s="143">
        <v>43646</v>
      </c>
    </row>
    <row r="2" spans="1:9" x14ac:dyDescent="0.15">
      <c r="I2" s="137" t="s">
        <v>343</v>
      </c>
    </row>
    <row r="3" spans="1:9" x14ac:dyDescent="0.15">
      <c r="C3" s="141" t="s">
        <v>0</v>
      </c>
      <c r="D3" s="141" t="s">
        <v>1</v>
      </c>
      <c r="E3" s="141" t="s">
        <v>2</v>
      </c>
      <c r="F3" s="141" t="s">
        <v>5</v>
      </c>
      <c r="G3" s="141" t="s">
        <v>6</v>
      </c>
      <c r="H3" s="141" t="s">
        <v>7</v>
      </c>
    </row>
    <row r="4" spans="1:9" x14ac:dyDescent="0.15">
      <c r="C4" s="520" t="s">
        <v>652</v>
      </c>
      <c r="D4" s="520"/>
      <c r="E4" s="520"/>
      <c r="F4" s="520"/>
      <c r="G4" s="520" t="s">
        <v>653</v>
      </c>
      <c r="H4" s="520"/>
    </row>
    <row r="5" spans="1:9" x14ac:dyDescent="0.15">
      <c r="C5" s="520" t="s">
        <v>378</v>
      </c>
      <c r="D5" s="520"/>
      <c r="E5" s="520" t="s">
        <v>654</v>
      </c>
      <c r="F5" s="520"/>
      <c r="G5" s="481" t="s">
        <v>378</v>
      </c>
      <c r="H5" s="481" t="s">
        <v>654</v>
      </c>
    </row>
    <row r="6" spans="1:9" x14ac:dyDescent="0.15">
      <c r="C6" s="141" t="s">
        <v>379</v>
      </c>
      <c r="D6" s="141" t="s">
        <v>380</v>
      </c>
      <c r="E6" s="189" t="s">
        <v>379</v>
      </c>
      <c r="F6" s="189" t="s">
        <v>380</v>
      </c>
      <c r="G6" s="481"/>
      <c r="H6" s="481"/>
    </row>
    <row r="7" spans="1:9" x14ac:dyDescent="0.15">
      <c r="C7" s="141"/>
      <c r="D7" s="141"/>
      <c r="E7" s="141"/>
      <c r="F7" s="141"/>
      <c r="G7" s="63"/>
      <c r="H7" s="63"/>
    </row>
    <row r="8" spans="1:9" ht="12" x14ac:dyDescent="0.2">
      <c r="B8" s="170" t="s">
        <v>381</v>
      </c>
      <c r="C8" s="109"/>
      <c r="D8" s="116">
        <v>133</v>
      </c>
      <c r="E8" s="109"/>
      <c r="F8" s="109"/>
      <c r="G8" s="109"/>
      <c r="H8" s="109"/>
    </row>
    <row r="9" spans="1:9" ht="12" x14ac:dyDescent="0.2">
      <c r="B9" s="170" t="s">
        <v>382</v>
      </c>
      <c r="C9" s="109"/>
      <c r="D9" s="109"/>
      <c r="E9" s="109"/>
      <c r="F9" s="109"/>
      <c r="G9" s="109"/>
      <c r="H9" s="109"/>
    </row>
    <row r="10" spans="1:9" ht="12" x14ac:dyDescent="0.2">
      <c r="B10" s="170" t="s">
        <v>383</v>
      </c>
      <c r="C10" s="109"/>
      <c r="D10" s="109"/>
      <c r="E10" s="109"/>
      <c r="F10" s="109"/>
      <c r="G10" s="109"/>
      <c r="H10" s="109"/>
    </row>
    <row r="11" spans="1:9" ht="12" x14ac:dyDescent="0.2">
      <c r="B11" s="170" t="s">
        <v>384</v>
      </c>
      <c r="C11" s="109"/>
      <c r="D11" s="109"/>
      <c r="E11" s="109"/>
      <c r="F11" s="109"/>
      <c r="G11" s="109"/>
      <c r="H11" s="109"/>
    </row>
    <row r="12" spans="1:9" ht="12" x14ac:dyDescent="0.2">
      <c r="B12" s="170" t="s">
        <v>385</v>
      </c>
      <c r="C12" s="109"/>
      <c r="D12" s="109"/>
      <c r="E12" s="109"/>
      <c r="F12" s="109"/>
      <c r="G12" s="109"/>
      <c r="H12" s="109"/>
    </row>
    <row r="13" spans="1:9" ht="12" x14ac:dyDescent="0.2">
      <c r="B13" s="170" t="s">
        <v>386</v>
      </c>
      <c r="C13" s="109"/>
      <c r="D13" s="109"/>
      <c r="E13" s="109"/>
      <c r="F13" s="109"/>
      <c r="G13" s="109"/>
      <c r="H13" s="109"/>
    </row>
    <row r="14" spans="1:9" ht="12" x14ac:dyDescent="0.2">
      <c r="B14" s="170" t="s">
        <v>387</v>
      </c>
      <c r="C14" s="109"/>
      <c r="D14" s="109"/>
      <c r="E14" s="109"/>
      <c r="F14" s="109"/>
      <c r="G14" s="109"/>
      <c r="H14" s="109"/>
    </row>
    <row r="15" spans="1:9" ht="12" x14ac:dyDescent="0.2">
      <c r="B15" s="170" t="s">
        <v>388</v>
      </c>
      <c r="C15" s="109"/>
      <c r="D15" s="109"/>
      <c r="E15" s="109"/>
      <c r="F15" s="109"/>
      <c r="G15" s="109"/>
      <c r="H15" s="109"/>
    </row>
    <row r="16" spans="1:9" x14ac:dyDescent="0.15">
      <c r="B16" s="117" t="s">
        <v>375</v>
      </c>
      <c r="C16" s="117"/>
      <c r="D16" s="150">
        <f>SUM(D7:D15)</f>
        <v>133</v>
      </c>
      <c r="E16" s="117"/>
      <c r="F16" s="117"/>
      <c r="G16" s="117"/>
      <c r="H16" s="117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7"/>
  <sheetViews>
    <sheetView workbookViewId="0">
      <selection activeCell="J2" sqref="J2"/>
    </sheetView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19" t="s">
        <v>318</v>
      </c>
      <c r="B1" s="19" t="s">
        <v>369</v>
      </c>
      <c r="E1" s="143">
        <v>43830</v>
      </c>
    </row>
    <row r="2" spans="1:6" x14ac:dyDescent="0.15">
      <c r="F2" s="137" t="s">
        <v>343</v>
      </c>
    </row>
    <row r="3" spans="1:6" x14ac:dyDescent="0.15">
      <c r="B3" s="112"/>
      <c r="C3" s="115" t="s">
        <v>0</v>
      </c>
      <c r="D3" s="115" t="s">
        <v>1</v>
      </c>
      <c r="E3" s="115" t="s">
        <v>2</v>
      </c>
    </row>
    <row r="4" spans="1:6" x14ac:dyDescent="0.15">
      <c r="B4" s="112"/>
      <c r="C4" s="521" t="s">
        <v>245</v>
      </c>
      <c r="D4" s="521"/>
      <c r="E4" s="521" t="s">
        <v>246</v>
      </c>
    </row>
    <row r="5" spans="1:6" x14ac:dyDescent="0.15">
      <c r="B5" s="114"/>
      <c r="C5" s="115" t="s">
        <v>247</v>
      </c>
      <c r="D5" s="115" t="s">
        <v>248</v>
      </c>
      <c r="E5" s="521"/>
    </row>
    <row r="6" spans="1:6" x14ac:dyDescent="0.15">
      <c r="A6" s="115">
        <v>1</v>
      </c>
      <c r="B6" s="117" t="s">
        <v>249</v>
      </c>
      <c r="C6" s="22"/>
      <c r="D6" s="22"/>
      <c r="E6" s="22"/>
    </row>
    <row r="7" spans="1:6" x14ac:dyDescent="0.15">
      <c r="A7" s="115">
        <v>2</v>
      </c>
      <c r="B7" s="118" t="s">
        <v>250</v>
      </c>
      <c r="C7" s="22"/>
      <c r="D7" s="22"/>
      <c r="E7" s="22"/>
    </row>
    <row r="8" spans="1:6" x14ac:dyDescent="0.15">
      <c r="A8" s="115">
        <v>3</v>
      </c>
      <c r="B8" s="118" t="s">
        <v>251</v>
      </c>
      <c r="C8" s="22"/>
      <c r="D8" s="22"/>
      <c r="E8" s="22"/>
    </row>
    <row r="9" spans="1:6" x14ac:dyDescent="0.15">
      <c r="A9" s="115">
        <v>4</v>
      </c>
      <c r="B9" s="118" t="s">
        <v>252</v>
      </c>
      <c r="C9" s="22"/>
      <c r="D9" s="22"/>
      <c r="E9" s="22"/>
    </row>
    <row r="10" spans="1:6" x14ac:dyDescent="0.15">
      <c r="A10" s="115">
        <v>5</v>
      </c>
      <c r="B10" s="118" t="s">
        <v>253</v>
      </c>
      <c r="C10" s="22"/>
      <c r="D10" s="22"/>
      <c r="E10" s="22"/>
    </row>
    <row r="11" spans="1:6" x14ac:dyDescent="0.15">
      <c r="A11" s="115">
        <v>6</v>
      </c>
      <c r="B11" s="118" t="s">
        <v>254</v>
      </c>
      <c r="C11" s="22"/>
      <c r="D11" s="22"/>
      <c r="E11" s="22"/>
    </row>
    <row r="12" spans="1:6" x14ac:dyDescent="0.15">
      <c r="A12" s="115">
        <v>7</v>
      </c>
      <c r="B12" s="119" t="s">
        <v>255</v>
      </c>
      <c r="C12" s="22"/>
      <c r="D12" s="22"/>
      <c r="E12" s="22"/>
    </row>
    <row r="13" spans="1:6" x14ac:dyDescent="0.15">
      <c r="A13" s="115">
        <v>8</v>
      </c>
      <c r="B13" s="119" t="s">
        <v>256</v>
      </c>
      <c r="C13" s="22"/>
      <c r="D13" s="22"/>
      <c r="E13" s="22"/>
    </row>
    <row r="14" spans="1:6" x14ac:dyDescent="0.15">
      <c r="A14" s="115">
        <v>9</v>
      </c>
      <c r="B14" s="120" t="s">
        <v>257</v>
      </c>
      <c r="C14" s="22"/>
      <c r="D14" s="22"/>
      <c r="E14" s="22"/>
    </row>
    <row r="15" spans="1:6" x14ac:dyDescent="0.15">
      <c r="A15" s="115">
        <v>10</v>
      </c>
      <c r="B15" s="120" t="s">
        <v>258</v>
      </c>
      <c r="C15" s="22"/>
      <c r="D15" s="22"/>
      <c r="E15" s="22"/>
    </row>
    <row r="17" spans="2:2" x14ac:dyDescent="0.15">
      <c r="B17" s="12" t="s">
        <v>259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50"/>
  <sheetViews>
    <sheetView workbookViewId="0">
      <selection activeCell="J2" sqref="J2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19" t="s">
        <v>319</v>
      </c>
      <c r="B1" s="19" t="s">
        <v>370</v>
      </c>
      <c r="D1" s="143">
        <v>43830</v>
      </c>
    </row>
    <row r="2" spans="1:5" x14ac:dyDescent="0.15">
      <c r="A2" s="19"/>
      <c r="E2" s="137" t="s">
        <v>343</v>
      </c>
    </row>
    <row r="3" spans="1:5" x14ac:dyDescent="0.15">
      <c r="A3" s="111"/>
      <c r="B3" s="112"/>
      <c r="C3" s="115" t="s">
        <v>0</v>
      </c>
      <c r="D3" s="115" t="s">
        <v>1</v>
      </c>
    </row>
    <row r="4" spans="1:5" x14ac:dyDescent="0.15">
      <c r="A4" s="113"/>
      <c r="B4" s="114"/>
      <c r="C4" s="115" t="s">
        <v>260</v>
      </c>
      <c r="D4" s="115" t="s">
        <v>261</v>
      </c>
    </row>
    <row r="5" spans="1:5" x14ac:dyDescent="0.15">
      <c r="A5" s="115">
        <v>1</v>
      </c>
      <c r="B5" s="109" t="s">
        <v>327</v>
      </c>
      <c r="C5" s="121"/>
      <c r="D5" s="109"/>
    </row>
    <row r="6" spans="1:5" x14ac:dyDescent="0.15">
      <c r="A6" s="115">
        <v>2</v>
      </c>
      <c r="B6" s="109" t="s">
        <v>329</v>
      </c>
      <c r="C6" s="109"/>
      <c r="D6" s="109"/>
    </row>
    <row r="7" spans="1:5" x14ac:dyDescent="0.15">
      <c r="A7" s="115">
        <v>3</v>
      </c>
      <c r="B7" s="109" t="s">
        <v>321</v>
      </c>
      <c r="C7" s="109"/>
      <c r="D7" s="109"/>
    </row>
    <row r="8" spans="1:5" x14ac:dyDescent="0.15">
      <c r="A8" s="115">
        <v>4</v>
      </c>
      <c r="B8" s="109" t="s">
        <v>320</v>
      </c>
      <c r="C8" s="109"/>
      <c r="D8" s="109"/>
    </row>
    <row r="9" spans="1:5" x14ac:dyDescent="0.15">
      <c r="A9" s="115">
        <v>5</v>
      </c>
      <c r="B9" s="109" t="s">
        <v>391</v>
      </c>
      <c r="C9" s="109"/>
      <c r="D9" s="109"/>
    </row>
    <row r="10" spans="1:5" x14ac:dyDescent="0.15">
      <c r="A10" s="115">
        <v>6</v>
      </c>
      <c r="B10" s="109" t="s">
        <v>392</v>
      </c>
      <c r="C10" s="109"/>
      <c r="D10" s="109"/>
    </row>
    <row r="11" spans="1:5" x14ac:dyDescent="0.15">
      <c r="A11" s="115">
        <v>7</v>
      </c>
      <c r="B11" s="109" t="s">
        <v>322</v>
      </c>
      <c r="C11" s="109"/>
      <c r="D11" s="121"/>
    </row>
    <row r="12" spans="1:5" x14ac:dyDescent="0.15">
      <c r="A12" s="115">
        <v>8</v>
      </c>
      <c r="B12" s="109" t="s">
        <v>323</v>
      </c>
      <c r="C12" s="109"/>
      <c r="D12" s="109"/>
    </row>
    <row r="13" spans="1:5" x14ac:dyDescent="0.15">
      <c r="A13" s="115">
        <v>9</v>
      </c>
      <c r="B13" s="109" t="s">
        <v>324</v>
      </c>
      <c r="C13" s="109"/>
      <c r="D13" s="109"/>
    </row>
    <row r="14" spans="1:5" x14ac:dyDescent="0.15">
      <c r="A14" s="115">
        <v>10</v>
      </c>
      <c r="B14" s="109" t="s">
        <v>325</v>
      </c>
      <c r="C14" s="121"/>
      <c r="D14" s="109"/>
    </row>
    <row r="15" spans="1:5" x14ac:dyDescent="0.15">
      <c r="A15" s="115">
        <v>11</v>
      </c>
      <c r="B15" s="109" t="s">
        <v>326</v>
      </c>
      <c r="C15" s="121"/>
      <c r="D15" s="109"/>
    </row>
    <row r="16" spans="1:5" x14ac:dyDescent="0.15">
      <c r="A16" s="115">
        <v>12</v>
      </c>
      <c r="B16" s="109" t="s">
        <v>328</v>
      </c>
      <c r="C16" s="109"/>
      <c r="D16" s="109"/>
    </row>
    <row r="17" spans="1:4" x14ac:dyDescent="0.15">
      <c r="A17" s="115">
        <v>13</v>
      </c>
      <c r="B17" s="109" t="s">
        <v>321</v>
      </c>
      <c r="C17" s="109"/>
      <c r="D17" s="109"/>
    </row>
    <row r="18" spans="1:4" x14ac:dyDescent="0.15">
      <c r="A18" s="115">
        <v>14</v>
      </c>
      <c r="B18" s="109" t="s">
        <v>320</v>
      </c>
      <c r="C18" s="109"/>
      <c r="D18" s="109"/>
    </row>
    <row r="19" spans="1:4" x14ac:dyDescent="0.15">
      <c r="A19" s="115">
        <v>15</v>
      </c>
      <c r="B19" s="109" t="s">
        <v>391</v>
      </c>
      <c r="C19" s="109"/>
      <c r="D19" s="109"/>
    </row>
    <row r="20" spans="1:4" x14ac:dyDescent="0.15">
      <c r="A20" s="115">
        <v>16</v>
      </c>
      <c r="B20" s="109" t="s">
        <v>392</v>
      </c>
      <c r="C20" s="109"/>
      <c r="D20" s="109"/>
    </row>
    <row r="21" spans="1:4" x14ac:dyDescent="0.15">
      <c r="A21" s="115">
        <v>17</v>
      </c>
      <c r="B21" s="109" t="s">
        <v>322</v>
      </c>
      <c r="C21" s="109"/>
      <c r="D21" s="121"/>
    </row>
    <row r="22" spans="1:4" x14ac:dyDescent="0.15">
      <c r="A22" s="115">
        <v>18</v>
      </c>
      <c r="B22" s="109" t="s">
        <v>323</v>
      </c>
      <c r="C22" s="109"/>
      <c r="D22" s="109"/>
    </row>
    <row r="23" spans="1:4" x14ac:dyDescent="0.15">
      <c r="A23" s="115">
        <v>19</v>
      </c>
      <c r="B23" s="109" t="s">
        <v>324</v>
      </c>
      <c r="C23" s="109"/>
      <c r="D23" s="109"/>
    </row>
    <row r="24" spans="1:4" x14ac:dyDescent="0.15">
      <c r="A24" s="115">
        <v>20</v>
      </c>
      <c r="B24" s="109" t="s">
        <v>389</v>
      </c>
      <c r="C24" s="109"/>
      <c r="D24" s="109"/>
    </row>
    <row r="26" spans="1:4" x14ac:dyDescent="0.15">
      <c r="A26" s="111"/>
      <c r="B26" s="111" t="s">
        <v>372</v>
      </c>
    </row>
    <row r="27" spans="1:4" x14ac:dyDescent="0.15">
      <c r="A27" s="111"/>
      <c r="B27" s="111"/>
    </row>
    <row r="28" spans="1:4" x14ac:dyDescent="0.15">
      <c r="A28" s="111"/>
      <c r="B28" s="111"/>
    </row>
    <row r="29" spans="1:4" x14ac:dyDescent="0.15">
      <c r="A29" s="111"/>
      <c r="B29" s="111"/>
    </row>
    <row r="30" spans="1:4" x14ac:dyDescent="0.15">
      <c r="A30" s="111"/>
      <c r="B30" s="111"/>
    </row>
    <row r="31" spans="1:4" x14ac:dyDescent="0.15">
      <c r="A31" s="111"/>
      <c r="B31" s="111"/>
    </row>
    <row r="32" spans="1:4" x14ac:dyDescent="0.15">
      <c r="A32" s="111"/>
      <c r="B32" s="111"/>
    </row>
    <row r="33" spans="1:2" x14ac:dyDescent="0.15">
      <c r="A33" s="111"/>
      <c r="B33" s="111"/>
    </row>
    <row r="34" spans="1:2" x14ac:dyDescent="0.15">
      <c r="A34" s="111"/>
      <c r="B34" s="111"/>
    </row>
    <row r="35" spans="1:2" x14ac:dyDescent="0.15">
      <c r="A35" s="111"/>
      <c r="B35" s="111"/>
    </row>
    <row r="36" spans="1:2" x14ac:dyDescent="0.15">
      <c r="A36" s="111"/>
      <c r="B36" s="111"/>
    </row>
    <row r="37" spans="1:2" x14ac:dyDescent="0.15">
      <c r="A37" s="111"/>
      <c r="B37" s="111"/>
    </row>
    <row r="38" spans="1:2" x14ac:dyDescent="0.15">
      <c r="A38" s="111"/>
      <c r="B38" s="111"/>
    </row>
    <row r="39" spans="1:2" x14ac:dyDescent="0.15">
      <c r="A39" s="111"/>
      <c r="B39" s="111"/>
    </row>
    <row r="40" spans="1:2" x14ac:dyDescent="0.15">
      <c r="A40" s="111"/>
      <c r="B40" s="111"/>
    </row>
    <row r="41" spans="1:2" x14ac:dyDescent="0.15">
      <c r="A41" s="111"/>
      <c r="B41" s="111"/>
    </row>
    <row r="42" spans="1:2" x14ac:dyDescent="0.15">
      <c r="A42" s="111"/>
      <c r="B42" s="111"/>
    </row>
    <row r="43" spans="1:2" x14ac:dyDescent="0.15">
      <c r="A43" s="111"/>
      <c r="B43" s="111"/>
    </row>
    <row r="44" spans="1:2" x14ac:dyDescent="0.15">
      <c r="A44" s="111"/>
      <c r="B44" s="111"/>
    </row>
    <row r="45" spans="1:2" x14ac:dyDescent="0.15">
      <c r="A45" s="111"/>
      <c r="B45" s="111"/>
    </row>
    <row r="46" spans="1:2" x14ac:dyDescent="0.15">
      <c r="A46" s="111"/>
      <c r="B46" s="111"/>
    </row>
    <row r="47" spans="1:2" x14ac:dyDescent="0.15">
      <c r="A47" s="111"/>
      <c r="B47" s="111"/>
    </row>
    <row r="48" spans="1:2" x14ac:dyDescent="0.15">
      <c r="A48" s="111"/>
      <c r="B48" s="111"/>
    </row>
    <row r="49" spans="1:2" x14ac:dyDescent="0.15">
      <c r="A49" s="111"/>
      <c r="B49" s="111"/>
    </row>
    <row r="50" spans="1:2" x14ac:dyDescent="0.15">
      <c r="A50" s="111"/>
      <c r="B50" s="111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43"/>
  <sheetViews>
    <sheetView zoomScaleNormal="100" workbookViewId="0">
      <selection activeCell="C1" sqref="C1"/>
    </sheetView>
  </sheetViews>
  <sheetFormatPr baseColWidth="10" defaultColWidth="4.1640625" defaultRowHeight="10.5" outlineLevelRow="1" x14ac:dyDescent="0.15"/>
  <cols>
    <col min="1" max="1" width="4.1640625" style="180" customWidth="1"/>
    <col min="2" max="2" width="84" style="53" bestFit="1" customWidth="1"/>
    <col min="3" max="5" width="19" style="53" customWidth="1"/>
    <col min="6" max="10" width="4.1640625" style="53"/>
    <col min="11" max="11" width="4.1640625" style="53" customWidth="1"/>
    <col min="12" max="16384" width="4.1640625" style="53"/>
  </cols>
  <sheetData>
    <row r="1" spans="1:5" x14ac:dyDescent="0.15">
      <c r="A1" s="179" t="s">
        <v>722</v>
      </c>
      <c r="B1" s="67" t="s">
        <v>659</v>
      </c>
      <c r="C1" s="186">
        <f>+Innhold!D2</f>
        <v>43921</v>
      </c>
      <c r="D1" s="186"/>
    </row>
    <row r="2" spans="1:5" x14ac:dyDescent="0.15">
      <c r="E2" s="137" t="s">
        <v>343</v>
      </c>
    </row>
    <row r="3" spans="1:5" x14ac:dyDescent="0.15">
      <c r="E3" s="137"/>
    </row>
    <row r="4" spans="1:5" ht="21" x14ac:dyDescent="0.15">
      <c r="A4" s="181"/>
      <c r="B4" s="171"/>
      <c r="C4" s="171" t="s">
        <v>471</v>
      </c>
      <c r="D4" s="171" t="s">
        <v>472</v>
      </c>
      <c r="E4" s="171" t="s">
        <v>473</v>
      </c>
    </row>
    <row r="5" spans="1:5" x14ac:dyDescent="0.15">
      <c r="A5" s="453" t="s">
        <v>474</v>
      </c>
      <c r="B5" s="454"/>
      <c r="C5" s="454"/>
      <c r="D5" s="454"/>
      <c r="E5" s="455"/>
    </row>
    <row r="6" spans="1:5" x14ac:dyDescent="0.15">
      <c r="A6" s="182">
        <v>1</v>
      </c>
      <c r="B6" s="172" t="s">
        <v>475</v>
      </c>
      <c r="C6" s="198">
        <v>595.08996933999993</v>
      </c>
      <c r="D6" s="173"/>
      <c r="E6" s="193" t="s">
        <v>0</v>
      </c>
    </row>
    <row r="7" spans="1:5" ht="10.5" hidden="1" customHeight="1" outlineLevel="1" x14ac:dyDescent="0.15">
      <c r="A7" s="182"/>
      <c r="B7" s="172" t="s">
        <v>594</v>
      </c>
      <c r="C7" s="199"/>
      <c r="D7" s="173"/>
      <c r="E7" s="193"/>
    </row>
    <row r="8" spans="1:5" ht="10.5" hidden="1" customHeight="1" outlineLevel="1" x14ac:dyDescent="0.15">
      <c r="A8" s="182"/>
      <c r="B8" s="172" t="s">
        <v>595</v>
      </c>
      <c r="C8" s="199"/>
      <c r="D8" s="173"/>
      <c r="E8" s="193"/>
    </row>
    <row r="9" spans="1:5" ht="10.5" hidden="1" customHeight="1" outlineLevel="1" x14ac:dyDescent="0.15">
      <c r="A9" s="182"/>
      <c r="B9" s="172" t="s">
        <v>596</v>
      </c>
      <c r="C9" s="199"/>
      <c r="D9" s="173"/>
      <c r="E9" s="193"/>
    </row>
    <row r="10" spans="1:5" collapsed="1" x14ac:dyDescent="0.15">
      <c r="A10" s="182">
        <v>2</v>
      </c>
      <c r="B10" s="172" t="s">
        <v>476</v>
      </c>
      <c r="C10" s="198">
        <v>2782.20363</v>
      </c>
      <c r="D10" s="173"/>
      <c r="E10" s="193" t="s">
        <v>1</v>
      </c>
    </row>
    <row r="11" spans="1:5" x14ac:dyDescent="0.15">
      <c r="A11" s="182">
        <v>3</v>
      </c>
      <c r="B11" s="172" t="s">
        <v>477</v>
      </c>
      <c r="C11" s="198">
        <v>277.48164800000001</v>
      </c>
      <c r="D11" s="173"/>
      <c r="E11" s="193" t="s">
        <v>2</v>
      </c>
    </row>
    <row r="12" spans="1:5" x14ac:dyDescent="0.15">
      <c r="A12" s="182" t="s">
        <v>478</v>
      </c>
      <c r="B12" s="172" t="s">
        <v>479</v>
      </c>
      <c r="C12" s="199"/>
      <c r="D12" s="173"/>
      <c r="E12" s="193"/>
    </row>
    <row r="13" spans="1:5" x14ac:dyDescent="0.15">
      <c r="A13" s="182">
        <v>4</v>
      </c>
      <c r="B13" s="172" t="s">
        <v>480</v>
      </c>
      <c r="C13" s="199"/>
      <c r="D13" s="173"/>
      <c r="E13" s="193"/>
    </row>
    <row r="14" spans="1:5" ht="10.5" hidden="1" customHeight="1" outlineLevel="1" x14ac:dyDescent="0.15">
      <c r="A14" s="182"/>
      <c r="B14" s="172" t="s">
        <v>597</v>
      </c>
      <c r="C14" s="199"/>
      <c r="D14" s="173"/>
      <c r="E14" s="193"/>
    </row>
    <row r="15" spans="1:5" collapsed="1" x14ac:dyDescent="0.15">
      <c r="A15" s="182">
        <v>5</v>
      </c>
      <c r="B15" s="172" t="s">
        <v>481</v>
      </c>
      <c r="C15" s="198">
        <v>0</v>
      </c>
      <c r="D15" s="173"/>
      <c r="E15" s="193"/>
    </row>
    <row r="16" spans="1:5" x14ac:dyDescent="0.15">
      <c r="A16" s="182" t="s">
        <v>482</v>
      </c>
      <c r="B16" s="172" t="s">
        <v>483</v>
      </c>
      <c r="C16" s="198">
        <v>0</v>
      </c>
      <c r="D16" s="173"/>
      <c r="E16" s="193" t="s">
        <v>5</v>
      </c>
    </row>
    <row r="17" spans="1:5" x14ac:dyDescent="0.15">
      <c r="A17" s="182">
        <v>6</v>
      </c>
      <c r="B17" s="175" t="s">
        <v>484</v>
      </c>
      <c r="C17" s="200">
        <v>3654.7752473399996</v>
      </c>
      <c r="D17" s="173"/>
      <c r="E17" s="193"/>
    </row>
    <row r="18" spans="1:5" ht="10.5" customHeight="1" x14ac:dyDescent="0.15">
      <c r="A18" s="450" t="s">
        <v>485</v>
      </c>
      <c r="B18" s="451"/>
      <c r="C18" s="451"/>
      <c r="D18" s="451"/>
      <c r="E18" s="452"/>
    </row>
    <row r="19" spans="1:5" x14ac:dyDescent="0.15">
      <c r="A19" s="182">
        <v>7</v>
      </c>
      <c r="B19" s="172" t="s">
        <v>486</v>
      </c>
      <c r="C19" s="198">
        <v>-9.4217866699999995</v>
      </c>
      <c r="D19" s="173"/>
      <c r="E19" s="193" t="s">
        <v>487</v>
      </c>
    </row>
    <row r="20" spans="1:5" x14ac:dyDescent="0.15">
      <c r="A20" s="182">
        <v>8</v>
      </c>
      <c r="B20" s="172" t="s">
        <v>488</v>
      </c>
      <c r="C20" s="198">
        <v>-160.16985299999999</v>
      </c>
      <c r="D20" s="173"/>
      <c r="E20" s="193" t="s">
        <v>6</v>
      </c>
    </row>
    <row r="21" spans="1:5" x14ac:dyDescent="0.15">
      <c r="A21" s="182">
        <v>9</v>
      </c>
      <c r="B21" s="172" t="s">
        <v>489</v>
      </c>
      <c r="C21" s="199"/>
      <c r="D21" s="173"/>
      <c r="E21" s="193"/>
    </row>
    <row r="22" spans="1:5" ht="21" x14ac:dyDescent="0.15">
      <c r="A22" s="182">
        <v>10</v>
      </c>
      <c r="B22" s="172" t="s">
        <v>490</v>
      </c>
      <c r="C22" s="198">
        <v>0</v>
      </c>
      <c r="D22" s="173"/>
      <c r="E22" s="193" t="s">
        <v>193</v>
      </c>
    </row>
    <row r="23" spans="1:5" x14ac:dyDescent="0.15">
      <c r="A23" s="182">
        <v>11</v>
      </c>
      <c r="B23" s="172" t="s">
        <v>491</v>
      </c>
      <c r="C23" s="198">
        <v>0</v>
      </c>
      <c r="D23" s="173"/>
      <c r="E23" s="193"/>
    </row>
    <row r="24" spans="1:5" ht="21" x14ac:dyDescent="0.15">
      <c r="A24" s="182">
        <v>12</v>
      </c>
      <c r="B24" s="172" t="s">
        <v>492</v>
      </c>
      <c r="C24" s="199"/>
      <c r="D24" s="173"/>
      <c r="E24" s="193"/>
    </row>
    <row r="25" spans="1:5" ht="21" x14ac:dyDescent="0.15">
      <c r="A25" s="182">
        <v>13</v>
      </c>
      <c r="B25" s="172" t="s">
        <v>493</v>
      </c>
      <c r="C25" s="198">
        <v>0</v>
      </c>
      <c r="D25" s="173"/>
      <c r="E25" s="193"/>
    </row>
    <row r="26" spans="1:5" x14ac:dyDescent="0.15">
      <c r="A26" s="182">
        <v>14</v>
      </c>
      <c r="B26" s="172" t="s">
        <v>494</v>
      </c>
      <c r="C26" s="198">
        <v>0</v>
      </c>
      <c r="D26" s="173"/>
      <c r="E26" s="193"/>
    </row>
    <row r="27" spans="1:5" x14ac:dyDescent="0.15">
      <c r="A27" s="182">
        <v>15</v>
      </c>
      <c r="B27" s="172" t="s">
        <v>495</v>
      </c>
      <c r="C27" s="198">
        <v>0</v>
      </c>
      <c r="D27" s="173"/>
      <c r="E27" s="193"/>
    </row>
    <row r="28" spans="1:5" ht="21" x14ac:dyDescent="0.15">
      <c r="A28" s="182">
        <v>16</v>
      </c>
      <c r="B28" s="172" t="s">
        <v>496</v>
      </c>
      <c r="C28" s="198">
        <v>0</v>
      </c>
      <c r="D28" s="173"/>
      <c r="E28" s="193"/>
    </row>
    <row r="29" spans="1:5" ht="21" x14ac:dyDescent="0.15">
      <c r="A29" s="182">
        <v>17</v>
      </c>
      <c r="B29" s="172" t="s">
        <v>497</v>
      </c>
      <c r="C29" s="198">
        <v>0</v>
      </c>
      <c r="D29" s="173"/>
      <c r="E29" s="193"/>
    </row>
    <row r="30" spans="1:5" ht="31.5" x14ac:dyDescent="0.15">
      <c r="A30" s="182">
        <v>18</v>
      </c>
      <c r="B30" s="172" t="s">
        <v>498</v>
      </c>
      <c r="C30" s="198">
        <v>-30.842607999999998</v>
      </c>
      <c r="D30" s="176"/>
      <c r="E30" s="193"/>
    </row>
    <row r="31" spans="1:5" ht="31.5" x14ac:dyDescent="0.15">
      <c r="A31" s="182">
        <v>19</v>
      </c>
      <c r="B31" s="172" t="s">
        <v>499</v>
      </c>
      <c r="C31" s="198">
        <v>0</v>
      </c>
      <c r="D31" s="173"/>
      <c r="E31" s="193"/>
    </row>
    <row r="32" spans="1:5" x14ac:dyDescent="0.15">
      <c r="A32" s="182">
        <v>20</v>
      </c>
      <c r="B32" s="172" t="s">
        <v>489</v>
      </c>
      <c r="C32" s="199"/>
      <c r="D32" s="173"/>
      <c r="E32" s="193"/>
    </row>
    <row r="33" spans="1:5" x14ac:dyDescent="0.15">
      <c r="A33" s="182" t="s">
        <v>439</v>
      </c>
      <c r="B33" s="172" t="s">
        <v>500</v>
      </c>
      <c r="C33" s="198">
        <v>0</v>
      </c>
      <c r="D33" s="173"/>
      <c r="E33" s="193"/>
    </row>
    <row r="34" spans="1:5" x14ac:dyDescent="0.15">
      <c r="A34" s="182" t="s">
        <v>443</v>
      </c>
      <c r="B34" s="172" t="s">
        <v>501</v>
      </c>
      <c r="C34" s="199"/>
      <c r="D34" s="173"/>
      <c r="E34" s="193"/>
    </row>
    <row r="35" spans="1:5" x14ac:dyDescent="0.15">
      <c r="A35" s="182" t="s">
        <v>502</v>
      </c>
      <c r="B35" s="172" t="s">
        <v>503</v>
      </c>
      <c r="C35" s="198">
        <v>0</v>
      </c>
      <c r="D35" s="173"/>
      <c r="E35" s="193"/>
    </row>
    <row r="36" spans="1:5" x14ac:dyDescent="0.15">
      <c r="A36" s="182" t="s">
        <v>504</v>
      </c>
      <c r="B36" s="172" t="s">
        <v>505</v>
      </c>
      <c r="C36" s="198">
        <v>0</v>
      </c>
      <c r="D36" s="173"/>
      <c r="E36" s="193"/>
    </row>
    <row r="37" spans="1:5" ht="21" x14ac:dyDescent="0.15">
      <c r="A37" s="182">
        <v>21</v>
      </c>
      <c r="B37" s="172" t="s">
        <v>506</v>
      </c>
      <c r="C37" s="198">
        <v>0</v>
      </c>
      <c r="D37" s="173"/>
      <c r="E37" s="193"/>
    </row>
    <row r="38" spans="1:5" x14ac:dyDescent="0.15">
      <c r="A38" s="182">
        <v>22</v>
      </c>
      <c r="B38" s="172" t="s">
        <v>507</v>
      </c>
      <c r="C38" s="198">
        <v>0</v>
      </c>
      <c r="D38" s="173"/>
      <c r="E38" s="193"/>
    </row>
    <row r="39" spans="1:5" ht="21" x14ac:dyDescent="0.15">
      <c r="A39" s="182">
        <v>23</v>
      </c>
      <c r="B39" s="172" t="s">
        <v>508</v>
      </c>
      <c r="C39" s="201">
        <v>0</v>
      </c>
      <c r="D39" s="173"/>
      <c r="E39" s="193"/>
    </row>
    <row r="40" spans="1:5" x14ac:dyDescent="0.15">
      <c r="A40" s="182">
        <v>24</v>
      </c>
      <c r="B40" s="172" t="s">
        <v>489</v>
      </c>
      <c r="C40" s="199"/>
      <c r="D40" s="173"/>
      <c r="E40" s="193"/>
    </row>
    <row r="41" spans="1:5" x14ac:dyDescent="0.15">
      <c r="A41" s="182">
        <v>25</v>
      </c>
      <c r="B41" s="172" t="s">
        <v>509</v>
      </c>
      <c r="C41" s="201">
        <v>0</v>
      </c>
      <c r="D41" s="173"/>
      <c r="E41" s="193"/>
    </row>
    <row r="42" spans="1:5" x14ac:dyDescent="0.15">
      <c r="A42" s="182" t="s">
        <v>510</v>
      </c>
      <c r="B42" s="172" t="s">
        <v>511</v>
      </c>
      <c r="C42" s="201">
        <v>0</v>
      </c>
      <c r="D42" s="173"/>
      <c r="E42" s="193"/>
    </row>
    <row r="43" spans="1:5" x14ac:dyDescent="0.15">
      <c r="A43" s="182" t="s">
        <v>512</v>
      </c>
      <c r="B43" s="172" t="s">
        <v>513</v>
      </c>
      <c r="C43" s="201">
        <v>0</v>
      </c>
      <c r="D43" s="173"/>
      <c r="E43" s="193"/>
    </row>
    <row r="44" spans="1:5" x14ac:dyDescent="0.15">
      <c r="A44" s="182">
        <v>26</v>
      </c>
      <c r="B44" s="172" t="s">
        <v>514</v>
      </c>
      <c r="C44" s="198">
        <v>0</v>
      </c>
      <c r="D44" s="173"/>
      <c r="E44" s="193"/>
    </row>
    <row r="45" spans="1:5" x14ac:dyDescent="0.15">
      <c r="A45" s="182" t="s">
        <v>515</v>
      </c>
      <c r="B45" s="172" t="s">
        <v>516</v>
      </c>
      <c r="C45" s="198"/>
      <c r="D45" s="173"/>
      <c r="E45" s="193"/>
    </row>
    <row r="46" spans="1:5" ht="10.5" hidden="1" customHeight="1" outlineLevel="1" x14ac:dyDescent="0.15">
      <c r="A46" s="182"/>
      <c r="B46" s="172" t="s">
        <v>598</v>
      </c>
      <c r="C46" s="199"/>
      <c r="D46" s="173"/>
      <c r="E46" s="193"/>
    </row>
    <row r="47" spans="1:5" ht="10.5" hidden="1" customHeight="1" outlineLevel="1" x14ac:dyDescent="0.15">
      <c r="A47" s="182"/>
      <c r="B47" s="172" t="s">
        <v>599</v>
      </c>
      <c r="C47" s="199"/>
      <c r="D47" s="173"/>
      <c r="E47" s="193"/>
    </row>
    <row r="48" spans="1:5" ht="10.5" hidden="1" customHeight="1" outlineLevel="1" x14ac:dyDescent="0.15">
      <c r="A48" s="182"/>
      <c r="B48" s="172" t="s">
        <v>600</v>
      </c>
      <c r="C48" s="199"/>
      <c r="D48" s="173"/>
      <c r="E48" s="193"/>
    </row>
    <row r="49" spans="1:5" ht="10.5" hidden="1" customHeight="1" outlineLevel="1" x14ac:dyDescent="0.15">
      <c r="A49" s="182"/>
      <c r="B49" s="172" t="s">
        <v>601</v>
      </c>
      <c r="C49" s="199"/>
      <c r="D49" s="173"/>
      <c r="E49" s="193"/>
    </row>
    <row r="50" spans="1:5" ht="21" collapsed="1" x14ac:dyDescent="0.15">
      <c r="A50" s="182" t="s">
        <v>517</v>
      </c>
      <c r="B50" s="172" t="s">
        <v>518</v>
      </c>
      <c r="C50" s="199"/>
      <c r="D50" s="173"/>
      <c r="E50" s="193"/>
    </row>
    <row r="51" spans="1:5" ht="10.5" hidden="1" customHeight="1" outlineLevel="1" x14ac:dyDescent="0.15">
      <c r="A51" s="182"/>
      <c r="B51" s="172" t="s">
        <v>602</v>
      </c>
      <c r="C51" s="199"/>
      <c r="D51" s="173"/>
      <c r="E51" s="193"/>
    </row>
    <row r="52" spans="1:5" collapsed="1" x14ac:dyDescent="0.15">
      <c r="A52" s="182">
        <v>27</v>
      </c>
      <c r="B52" s="172" t="s">
        <v>519</v>
      </c>
      <c r="C52" s="198">
        <v>0</v>
      </c>
      <c r="D52" s="173"/>
      <c r="E52" s="193"/>
    </row>
    <row r="53" spans="1:5" x14ac:dyDescent="0.15">
      <c r="A53" s="182">
        <v>28</v>
      </c>
      <c r="B53" s="175" t="s">
        <v>520</v>
      </c>
      <c r="C53" s="247">
        <v>-200.43424766999999</v>
      </c>
      <c r="D53" s="173"/>
      <c r="E53" s="193"/>
    </row>
    <row r="54" spans="1:5" x14ac:dyDescent="0.15">
      <c r="A54" s="182">
        <v>29</v>
      </c>
      <c r="B54" s="175" t="s">
        <v>402</v>
      </c>
      <c r="C54" s="247">
        <v>3454.3409996699997</v>
      </c>
      <c r="D54" s="173"/>
      <c r="E54" s="193"/>
    </row>
    <row r="55" spans="1:5" ht="10.5" customHeight="1" x14ac:dyDescent="0.15">
      <c r="A55" s="450" t="s">
        <v>521</v>
      </c>
      <c r="B55" s="451"/>
      <c r="C55" s="451"/>
      <c r="D55" s="451"/>
      <c r="E55" s="452"/>
    </row>
    <row r="56" spans="1:5" x14ac:dyDescent="0.15">
      <c r="A56" s="182">
        <v>30</v>
      </c>
      <c r="B56" s="172" t="s">
        <v>475</v>
      </c>
      <c r="C56" s="198">
        <v>350</v>
      </c>
      <c r="D56" s="173"/>
      <c r="E56" s="193" t="s">
        <v>7</v>
      </c>
    </row>
    <row r="57" spans="1:5" x14ac:dyDescent="0.15">
      <c r="A57" s="182">
        <v>31</v>
      </c>
      <c r="B57" s="172" t="s">
        <v>522</v>
      </c>
      <c r="C57" s="201">
        <v>350</v>
      </c>
      <c r="D57" s="173"/>
      <c r="E57" s="193"/>
    </row>
    <row r="58" spans="1:5" x14ac:dyDescent="0.15">
      <c r="A58" s="182">
        <v>32</v>
      </c>
      <c r="B58" s="172" t="s">
        <v>523</v>
      </c>
      <c r="C58" s="198">
        <v>0</v>
      </c>
      <c r="D58" s="173"/>
      <c r="E58" s="193"/>
    </row>
    <row r="59" spans="1:5" x14ac:dyDescent="0.15">
      <c r="A59" s="182">
        <v>33</v>
      </c>
      <c r="B59" s="172" t="s">
        <v>524</v>
      </c>
      <c r="C59" s="198">
        <v>0</v>
      </c>
      <c r="D59" s="173"/>
      <c r="E59" s="193"/>
    </row>
    <row r="60" spans="1:5" x14ac:dyDescent="0.15">
      <c r="A60" s="182"/>
      <c r="B60" s="172" t="s">
        <v>603</v>
      </c>
      <c r="C60" s="199"/>
      <c r="D60" s="173"/>
      <c r="E60" s="193"/>
    </row>
    <row r="61" spans="1:5" ht="21" x14ac:dyDescent="0.15">
      <c r="A61" s="182">
        <v>34</v>
      </c>
      <c r="B61" s="172" t="s">
        <v>525</v>
      </c>
      <c r="C61" s="198">
        <v>0</v>
      </c>
      <c r="D61" s="173"/>
      <c r="E61" s="193"/>
    </row>
    <row r="62" spans="1:5" x14ac:dyDescent="0.15">
      <c r="A62" s="182">
        <v>35</v>
      </c>
      <c r="B62" s="172" t="s">
        <v>526</v>
      </c>
      <c r="C62" s="199"/>
      <c r="D62" s="173"/>
      <c r="E62" s="193"/>
    </row>
    <row r="63" spans="1:5" x14ac:dyDescent="0.15">
      <c r="A63" s="182">
        <v>36</v>
      </c>
      <c r="B63" s="175" t="s">
        <v>527</v>
      </c>
      <c r="C63" s="200">
        <v>350</v>
      </c>
      <c r="D63" s="173"/>
      <c r="E63" s="193"/>
    </row>
    <row r="64" spans="1:5" ht="10.5" customHeight="1" x14ac:dyDescent="0.15">
      <c r="A64" s="450">
        <v>349606.07</v>
      </c>
      <c r="B64" s="451"/>
      <c r="C64" s="451"/>
      <c r="D64" s="451"/>
      <c r="E64" s="452"/>
    </row>
    <row r="65" spans="1:5" ht="21" x14ac:dyDescent="0.15">
      <c r="A65" s="182">
        <v>37</v>
      </c>
      <c r="B65" s="172" t="s">
        <v>528</v>
      </c>
      <c r="C65" s="198">
        <v>0</v>
      </c>
      <c r="D65" s="173"/>
      <c r="E65" s="193"/>
    </row>
    <row r="66" spans="1:5" ht="21" x14ac:dyDescent="0.15">
      <c r="A66" s="182">
        <v>38</v>
      </c>
      <c r="B66" s="172" t="s">
        <v>529</v>
      </c>
      <c r="C66" s="198">
        <v>0</v>
      </c>
      <c r="D66" s="173"/>
      <c r="E66" s="193"/>
    </row>
    <row r="67" spans="1:5" ht="31.5" x14ac:dyDescent="0.15">
      <c r="A67" s="182">
        <v>39</v>
      </c>
      <c r="B67" s="172" t="s">
        <v>530</v>
      </c>
      <c r="C67" s="198">
        <v>0</v>
      </c>
      <c r="D67" s="173"/>
      <c r="E67" s="193"/>
    </row>
    <row r="68" spans="1:5" ht="31.5" x14ac:dyDescent="0.15">
      <c r="A68" s="182">
        <v>40</v>
      </c>
      <c r="B68" s="172" t="s">
        <v>531</v>
      </c>
      <c r="C68" s="198">
        <v>0</v>
      </c>
      <c r="D68" s="173"/>
      <c r="E68" s="193"/>
    </row>
    <row r="69" spans="1:5" x14ac:dyDescent="0.15">
      <c r="A69" s="182">
        <v>41</v>
      </c>
      <c r="B69" s="172" t="s">
        <v>532</v>
      </c>
      <c r="C69" s="198">
        <v>0</v>
      </c>
      <c r="D69" s="173"/>
      <c r="E69" s="193"/>
    </row>
    <row r="70" spans="1:5" ht="21" x14ac:dyDescent="0.15">
      <c r="A70" s="182" t="s">
        <v>533</v>
      </c>
      <c r="B70" s="172" t="s">
        <v>534</v>
      </c>
      <c r="C70" s="201">
        <v>0</v>
      </c>
      <c r="D70" s="173"/>
      <c r="E70" s="193"/>
    </row>
    <row r="71" spans="1:5" ht="10.5" hidden="1" customHeight="1" outlineLevel="1" x14ac:dyDescent="0.15">
      <c r="A71" s="182"/>
      <c r="B71" s="172" t="s">
        <v>604</v>
      </c>
      <c r="C71" s="202">
        <v>0</v>
      </c>
      <c r="D71" s="173"/>
      <c r="E71" s="193"/>
    </row>
    <row r="72" spans="1:5" ht="21" collapsed="1" x14ac:dyDescent="0.15">
      <c r="A72" s="182" t="s">
        <v>535</v>
      </c>
      <c r="B72" s="172" t="s">
        <v>536</v>
      </c>
      <c r="C72" s="199"/>
      <c r="D72" s="173"/>
      <c r="E72" s="193"/>
    </row>
    <row r="73" spans="1:5" ht="10.5" hidden="1" customHeight="1" outlineLevel="1" x14ac:dyDescent="0.15">
      <c r="A73" s="182"/>
      <c r="B73" s="172" t="s">
        <v>604</v>
      </c>
      <c r="C73" s="199"/>
      <c r="D73" s="173"/>
      <c r="E73" s="193"/>
    </row>
    <row r="74" spans="1:5" ht="21" collapsed="1" x14ac:dyDescent="0.15">
      <c r="A74" s="182" t="s">
        <v>537</v>
      </c>
      <c r="B74" s="172" t="s">
        <v>538</v>
      </c>
      <c r="C74" s="199"/>
      <c r="D74" s="173"/>
      <c r="E74" s="193"/>
    </row>
    <row r="75" spans="1:5" ht="10.5" hidden="1" customHeight="1" outlineLevel="1" x14ac:dyDescent="0.15">
      <c r="A75" s="182"/>
      <c r="B75" s="172" t="s">
        <v>605</v>
      </c>
      <c r="C75" s="199"/>
      <c r="D75" s="173"/>
      <c r="E75" s="193"/>
    </row>
    <row r="76" spans="1:5" ht="10.5" hidden="1" customHeight="1" outlineLevel="1" x14ac:dyDescent="0.15">
      <c r="A76" s="182"/>
      <c r="B76" s="172" t="s">
        <v>606</v>
      </c>
      <c r="C76" s="199"/>
      <c r="D76" s="173"/>
      <c r="E76" s="193"/>
    </row>
    <row r="77" spans="1:5" ht="10.5" hidden="1" customHeight="1" outlineLevel="1" x14ac:dyDescent="0.15">
      <c r="A77" s="182"/>
      <c r="B77" s="172" t="s">
        <v>602</v>
      </c>
      <c r="C77" s="199"/>
      <c r="D77" s="173"/>
      <c r="E77" s="193"/>
    </row>
    <row r="78" spans="1:5" collapsed="1" x14ac:dyDescent="0.15">
      <c r="A78" s="182">
        <v>42</v>
      </c>
      <c r="B78" s="172" t="s">
        <v>539</v>
      </c>
      <c r="C78" s="198">
        <v>0</v>
      </c>
      <c r="D78" s="173"/>
      <c r="E78" s="193"/>
    </row>
    <row r="79" spans="1:5" x14ac:dyDescent="0.15">
      <c r="A79" s="182">
        <v>43</v>
      </c>
      <c r="B79" s="175" t="s">
        <v>540</v>
      </c>
      <c r="C79" s="200">
        <v>0</v>
      </c>
      <c r="D79" s="173"/>
      <c r="E79" s="193"/>
    </row>
    <row r="80" spans="1:5" x14ac:dyDescent="0.15">
      <c r="A80" s="182">
        <v>44</v>
      </c>
      <c r="B80" s="175" t="s">
        <v>403</v>
      </c>
      <c r="C80" s="200">
        <v>350</v>
      </c>
      <c r="D80" s="173"/>
      <c r="E80" s="193"/>
    </row>
    <row r="81" spans="1:5" x14ac:dyDescent="0.15">
      <c r="A81" s="182">
        <v>45</v>
      </c>
      <c r="B81" s="175" t="s">
        <v>541</v>
      </c>
      <c r="C81" s="200">
        <v>3804.3409996699997</v>
      </c>
      <c r="D81" s="173"/>
      <c r="E81" s="193"/>
    </row>
    <row r="82" spans="1:5" ht="10.5" customHeight="1" x14ac:dyDescent="0.15">
      <c r="A82" s="450" t="s">
        <v>542</v>
      </c>
      <c r="B82" s="451"/>
      <c r="C82" s="451"/>
      <c r="D82" s="451"/>
      <c r="E82" s="452"/>
    </row>
    <row r="83" spans="1:5" x14ac:dyDescent="0.15">
      <c r="A83" s="182">
        <v>46</v>
      </c>
      <c r="B83" s="172" t="s">
        <v>475</v>
      </c>
      <c r="C83" s="198">
        <v>400</v>
      </c>
      <c r="D83" s="173"/>
      <c r="E83" s="193" t="s">
        <v>8</v>
      </c>
    </row>
    <row r="84" spans="1:5" x14ac:dyDescent="0.15">
      <c r="A84" s="182">
        <v>47</v>
      </c>
      <c r="B84" s="172" t="s">
        <v>543</v>
      </c>
      <c r="C84" s="198">
        <v>0</v>
      </c>
      <c r="D84" s="173"/>
      <c r="E84" s="193"/>
    </row>
    <row r="85" spans="1:5" ht="10.5" hidden="1" customHeight="1" outlineLevel="1" x14ac:dyDescent="0.15">
      <c r="A85" s="182"/>
      <c r="B85" s="172" t="s">
        <v>607</v>
      </c>
      <c r="C85" s="199"/>
      <c r="D85" s="173"/>
      <c r="E85" s="193"/>
    </row>
    <row r="86" spans="1:5" ht="21" collapsed="1" x14ac:dyDescent="0.15">
      <c r="A86" s="182">
        <v>48</v>
      </c>
      <c r="B86" s="172" t="s">
        <v>544</v>
      </c>
      <c r="C86" s="198">
        <v>0</v>
      </c>
      <c r="D86" s="173"/>
      <c r="E86" s="193"/>
    </row>
    <row r="87" spans="1:5" x14ac:dyDescent="0.15">
      <c r="A87" s="182">
        <v>49</v>
      </c>
      <c r="B87" s="172" t="s">
        <v>526</v>
      </c>
      <c r="C87" s="199"/>
      <c r="D87" s="173"/>
      <c r="E87" s="193"/>
    </row>
    <row r="88" spans="1:5" x14ac:dyDescent="0.15">
      <c r="A88" s="182">
        <v>50</v>
      </c>
      <c r="B88" s="172" t="s">
        <v>545</v>
      </c>
      <c r="C88" s="199"/>
      <c r="D88" s="173"/>
      <c r="E88" s="193"/>
    </row>
    <row r="89" spans="1:5" x14ac:dyDescent="0.15">
      <c r="A89" s="182">
        <v>51</v>
      </c>
      <c r="B89" s="175" t="s">
        <v>546</v>
      </c>
      <c r="C89" s="200">
        <f>C83+C84+C86+C88</f>
        <v>400</v>
      </c>
      <c r="D89" s="173"/>
      <c r="E89" s="193"/>
    </row>
    <row r="90" spans="1:5" ht="10.5" customHeight="1" x14ac:dyDescent="0.15">
      <c r="A90" s="450" t="s">
        <v>547</v>
      </c>
      <c r="B90" s="451"/>
      <c r="C90" s="451"/>
      <c r="D90" s="451"/>
      <c r="E90" s="452"/>
    </row>
    <row r="91" spans="1:5" x14ac:dyDescent="0.15">
      <c r="A91" s="182">
        <v>52</v>
      </c>
      <c r="B91" s="172" t="s">
        <v>548</v>
      </c>
      <c r="C91" s="198">
        <v>0</v>
      </c>
      <c r="D91" s="173"/>
      <c r="E91" s="193"/>
    </row>
    <row r="92" spans="1:5" ht="21" x14ac:dyDescent="0.15">
      <c r="A92" s="182">
        <v>53</v>
      </c>
      <c r="B92" s="172" t="s">
        <v>549</v>
      </c>
      <c r="C92" s="198">
        <v>0</v>
      </c>
      <c r="D92" s="173"/>
      <c r="E92" s="193"/>
    </row>
    <row r="93" spans="1:5" ht="31.5" x14ac:dyDescent="0.15">
      <c r="A93" s="182">
        <v>54</v>
      </c>
      <c r="B93" s="172" t="s">
        <v>550</v>
      </c>
      <c r="C93" s="198">
        <v>0</v>
      </c>
      <c r="D93" s="173"/>
      <c r="E93" s="193"/>
    </row>
    <row r="94" spans="1:5" x14ac:dyDescent="0.15">
      <c r="A94" s="182" t="s">
        <v>551</v>
      </c>
      <c r="B94" s="172" t="s">
        <v>552</v>
      </c>
      <c r="C94" s="201">
        <v>0</v>
      </c>
      <c r="D94" s="173"/>
      <c r="E94" s="193"/>
    </row>
    <row r="95" spans="1:5" x14ac:dyDescent="0.15">
      <c r="A95" s="182" t="s">
        <v>553</v>
      </c>
      <c r="B95" s="172" t="s">
        <v>554</v>
      </c>
      <c r="C95" s="201">
        <v>0</v>
      </c>
      <c r="D95" s="173"/>
      <c r="E95" s="193"/>
    </row>
    <row r="96" spans="1:5" ht="31.5" x14ac:dyDescent="0.15">
      <c r="A96" s="182">
        <v>55</v>
      </c>
      <c r="B96" s="172" t="s">
        <v>555</v>
      </c>
      <c r="C96" s="198">
        <v>-51.856000000000002</v>
      </c>
      <c r="D96" s="173"/>
      <c r="E96" s="193"/>
    </row>
    <row r="97" spans="1:5" x14ac:dyDescent="0.15">
      <c r="A97" s="182">
        <v>56</v>
      </c>
      <c r="B97" s="172" t="s">
        <v>556</v>
      </c>
      <c r="C97" s="198">
        <v>0</v>
      </c>
      <c r="D97" s="173"/>
      <c r="E97" s="193"/>
    </row>
    <row r="98" spans="1:5" ht="21" x14ac:dyDescent="0.15">
      <c r="A98" s="182" t="s">
        <v>557</v>
      </c>
      <c r="B98" s="172" t="s">
        <v>558</v>
      </c>
      <c r="C98" s="201">
        <v>0</v>
      </c>
      <c r="D98" s="173"/>
      <c r="E98" s="193"/>
    </row>
    <row r="99" spans="1:5" ht="10.5" hidden="1" customHeight="1" outlineLevel="1" x14ac:dyDescent="0.15">
      <c r="A99" s="182"/>
      <c r="B99" s="172" t="s">
        <v>604</v>
      </c>
      <c r="C99" s="203">
        <v>0</v>
      </c>
      <c r="D99" s="173"/>
      <c r="E99" s="193"/>
    </row>
    <row r="100" spans="1:5" ht="21" collapsed="1" x14ac:dyDescent="0.15">
      <c r="A100" s="182" t="s">
        <v>559</v>
      </c>
      <c r="B100" s="172" t="s">
        <v>560</v>
      </c>
      <c r="C100" s="199"/>
      <c r="D100" s="173"/>
      <c r="E100" s="193"/>
    </row>
    <row r="101" spans="1:5" ht="10.5" hidden="1" customHeight="1" outlineLevel="1" x14ac:dyDescent="0.15">
      <c r="A101" s="182"/>
      <c r="B101" s="172" t="s">
        <v>604</v>
      </c>
      <c r="C101" s="199"/>
      <c r="D101" s="173"/>
      <c r="E101" s="193"/>
    </row>
    <row r="102" spans="1:5" ht="21" collapsed="1" x14ac:dyDescent="0.15">
      <c r="A102" s="182" t="s">
        <v>561</v>
      </c>
      <c r="B102" s="172" t="s">
        <v>562</v>
      </c>
      <c r="C102" s="198">
        <v>0</v>
      </c>
      <c r="D102" s="173"/>
      <c r="E102" s="193"/>
    </row>
    <row r="103" spans="1:5" ht="10.5" hidden="1" customHeight="1" outlineLevel="1" x14ac:dyDescent="0.15">
      <c r="A103" s="182"/>
      <c r="B103" s="172" t="s">
        <v>605</v>
      </c>
      <c r="C103" s="174"/>
      <c r="D103" s="173"/>
      <c r="E103" s="193"/>
    </row>
    <row r="104" spans="1:5" ht="10.5" hidden="1" customHeight="1" outlineLevel="1" x14ac:dyDescent="0.15">
      <c r="A104" s="182"/>
      <c r="B104" s="172" t="s">
        <v>608</v>
      </c>
      <c r="C104" s="174"/>
      <c r="D104" s="173"/>
      <c r="E104" s="193"/>
    </row>
    <row r="105" spans="1:5" ht="10.5" hidden="1" customHeight="1" outlineLevel="1" x14ac:dyDescent="0.15">
      <c r="A105" s="182"/>
      <c r="B105" s="172" t="s">
        <v>609</v>
      </c>
      <c r="C105" s="174"/>
      <c r="D105" s="173"/>
      <c r="E105" s="193"/>
    </row>
    <row r="106" spans="1:5" collapsed="1" x14ac:dyDescent="0.15">
      <c r="A106" s="182">
        <v>57</v>
      </c>
      <c r="B106" s="175" t="s">
        <v>563</v>
      </c>
      <c r="C106" s="200">
        <v>-51.856000000000002</v>
      </c>
      <c r="D106" s="173"/>
      <c r="E106" s="193"/>
    </row>
    <row r="107" spans="1:5" x14ac:dyDescent="0.15">
      <c r="A107" s="182">
        <v>58</v>
      </c>
      <c r="B107" s="175" t="s">
        <v>404</v>
      </c>
      <c r="C107" s="200">
        <v>348.14400000000001</v>
      </c>
      <c r="D107" s="173"/>
      <c r="E107" s="193"/>
    </row>
    <row r="108" spans="1:5" x14ac:dyDescent="0.15">
      <c r="A108" s="182">
        <v>59</v>
      </c>
      <c r="B108" s="175" t="s">
        <v>564</v>
      </c>
      <c r="C108" s="200">
        <v>4152.4849996699995</v>
      </c>
      <c r="D108" s="173"/>
      <c r="E108" s="193"/>
    </row>
    <row r="109" spans="1:5" x14ac:dyDescent="0.15">
      <c r="A109" s="182" t="s">
        <v>565</v>
      </c>
      <c r="B109" s="172" t="s">
        <v>566</v>
      </c>
      <c r="C109" s="174"/>
      <c r="D109" s="173"/>
      <c r="E109" s="193"/>
    </row>
    <row r="110" spans="1:5" ht="10.5" hidden="1" customHeight="1" outlineLevel="1" x14ac:dyDescent="0.15">
      <c r="A110" s="182"/>
      <c r="B110" s="172" t="s">
        <v>610</v>
      </c>
      <c r="C110" s="174"/>
      <c r="D110" s="173"/>
      <c r="E110" s="193"/>
    </row>
    <row r="111" spans="1:5" ht="10.5" hidden="1" customHeight="1" outlineLevel="1" x14ac:dyDescent="0.15">
      <c r="A111" s="182"/>
      <c r="B111" s="172" t="s">
        <v>611</v>
      </c>
      <c r="C111" s="174"/>
      <c r="D111" s="173"/>
      <c r="E111" s="193"/>
    </row>
    <row r="112" spans="1:5" ht="10.5" hidden="1" customHeight="1" outlineLevel="1" x14ac:dyDescent="0.15">
      <c r="A112" s="182"/>
      <c r="B112" s="172" t="s">
        <v>612</v>
      </c>
      <c r="C112" s="174"/>
      <c r="D112" s="173"/>
      <c r="E112" s="193"/>
    </row>
    <row r="113" spans="1:5" collapsed="1" x14ac:dyDescent="0.15">
      <c r="A113" s="182">
        <v>60</v>
      </c>
      <c r="B113" s="175" t="s">
        <v>11</v>
      </c>
      <c r="C113" s="200">
        <v>19579.36722</v>
      </c>
      <c r="D113" s="173"/>
      <c r="E113" s="193"/>
    </row>
    <row r="114" spans="1:5" ht="10.5" customHeight="1" x14ac:dyDescent="0.15">
      <c r="A114" s="450" t="s">
        <v>567</v>
      </c>
      <c r="B114" s="451"/>
      <c r="C114" s="451"/>
      <c r="D114" s="451"/>
      <c r="E114" s="452"/>
    </row>
    <row r="115" spans="1:5" x14ac:dyDescent="0.15">
      <c r="A115" s="182">
        <v>61</v>
      </c>
      <c r="B115" s="172" t="s">
        <v>568</v>
      </c>
      <c r="C115" s="204">
        <v>0.17642761182503627</v>
      </c>
      <c r="D115" s="173"/>
      <c r="E115" s="193"/>
    </row>
    <row r="116" spans="1:5" x14ac:dyDescent="0.15">
      <c r="A116" s="182">
        <v>62</v>
      </c>
      <c r="B116" s="172" t="s">
        <v>569</v>
      </c>
      <c r="C116" s="204">
        <v>0.19430357257837874</v>
      </c>
      <c r="D116" s="173"/>
      <c r="E116" s="193"/>
    </row>
    <row r="117" spans="1:5" x14ac:dyDescent="0.15">
      <c r="A117" s="182">
        <v>63</v>
      </c>
      <c r="B117" s="172" t="s">
        <v>570</v>
      </c>
      <c r="C117" s="204">
        <v>0.21208473966555491</v>
      </c>
      <c r="D117" s="173"/>
      <c r="E117" s="193"/>
    </row>
    <row r="118" spans="1:5" x14ac:dyDescent="0.15">
      <c r="A118" s="182">
        <v>64</v>
      </c>
      <c r="B118" s="172" t="s">
        <v>571</v>
      </c>
      <c r="C118" s="178">
        <v>0.11</v>
      </c>
      <c r="D118" s="173"/>
      <c r="E118" s="193"/>
    </row>
    <row r="119" spans="1:5" x14ac:dyDescent="0.15">
      <c r="A119" s="182">
        <v>65</v>
      </c>
      <c r="B119" s="172" t="s">
        <v>572</v>
      </c>
      <c r="C119" s="177">
        <v>2.5000000000000001E-2</v>
      </c>
      <c r="D119" s="173"/>
      <c r="E119" s="193"/>
    </row>
    <row r="120" spans="1:5" x14ac:dyDescent="0.15">
      <c r="A120" s="182">
        <v>66</v>
      </c>
      <c r="B120" s="172" t="s">
        <v>573</v>
      </c>
      <c r="C120" s="177">
        <v>0.01</v>
      </c>
      <c r="D120" s="173"/>
      <c r="E120" s="147"/>
    </row>
    <row r="121" spans="1:5" x14ac:dyDescent="0.15">
      <c r="A121" s="182">
        <v>67</v>
      </c>
      <c r="B121" s="172" t="s">
        <v>574</v>
      </c>
      <c r="C121" s="177">
        <v>0.03</v>
      </c>
      <c r="D121" s="173"/>
      <c r="E121" s="147"/>
    </row>
    <row r="122" spans="1:5" x14ac:dyDescent="0.15">
      <c r="A122" s="182" t="s">
        <v>575</v>
      </c>
      <c r="B122" s="172" t="s">
        <v>576</v>
      </c>
      <c r="C122" s="177">
        <v>0</v>
      </c>
      <c r="D122" s="173"/>
      <c r="E122" s="147"/>
    </row>
    <row r="123" spans="1:5" x14ac:dyDescent="0.15">
      <c r="A123" s="182">
        <v>68</v>
      </c>
      <c r="B123" s="172" t="s">
        <v>577</v>
      </c>
      <c r="C123" s="204">
        <v>0.13139999999999999</v>
      </c>
      <c r="D123" s="173"/>
      <c r="E123" s="147"/>
    </row>
    <row r="124" spans="1:5" x14ac:dyDescent="0.15">
      <c r="A124" s="182">
        <v>69</v>
      </c>
      <c r="B124" s="172" t="s">
        <v>578</v>
      </c>
      <c r="C124" s="174"/>
      <c r="D124" s="173"/>
      <c r="E124" s="147"/>
    </row>
    <row r="125" spans="1:5" x14ac:dyDescent="0.15">
      <c r="A125" s="182">
        <v>70</v>
      </c>
      <c r="B125" s="172" t="s">
        <v>578</v>
      </c>
      <c r="C125" s="174"/>
      <c r="D125" s="173"/>
      <c r="E125" s="147"/>
    </row>
    <row r="126" spans="1:5" x14ac:dyDescent="0.15">
      <c r="A126" s="182">
        <v>71</v>
      </c>
      <c r="B126" s="172" t="s">
        <v>578</v>
      </c>
      <c r="C126" s="174"/>
      <c r="D126" s="173"/>
      <c r="E126" s="147"/>
    </row>
    <row r="127" spans="1:5" x14ac:dyDescent="0.15">
      <c r="A127" s="450" t="s">
        <v>579</v>
      </c>
      <c r="B127" s="451"/>
      <c r="C127" s="451"/>
      <c r="D127" s="451"/>
      <c r="E127" s="452"/>
    </row>
    <row r="128" spans="1:5" ht="31.5" x14ac:dyDescent="0.15">
      <c r="A128" s="182">
        <v>72</v>
      </c>
      <c r="B128" s="172" t="s">
        <v>580</v>
      </c>
      <c r="C128" s="201">
        <v>218.7</v>
      </c>
      <c r="D128" s="173"/>
      <c r="E128" s="147"/>
    </row>
    <row r="129" spans="1:5" ht="31.5" x14ac:dyDescent="0.15">
      <c r="A129" s="182">
        <v>73</v>
      </c>
      <c r="B129" s="172" t="s">
        <v>581</v>
      </c>
      <c r="C129" s="201">
        <v>187.2</v>
      </c>
      <c r="D129" s="173"/>
      <c r="E129" s="147"/>
    </row>
    <row r="130" spans="1:5" x14ac:dyDescent="0.15">
      <c r="A130" s="182">
        <v>74</v>
      </c>
      <c r="B130" s="172" t="s">
        <v>489</v>
      </c>
      <c r="C130" s="174"/>
      <c r="D130" s="173"/>
      <c r="E130" s="147"/>
    </row>
    <row r="131" spans="1:5" ht="21" x14ac:dyDescent="0.15">
      <c r="A131" s="182">
        <v>75</v>
      </c>
      <c r="B131" s="172" t="s">
        <v>582</v>
      </c>
      <c r="C131" s="201">
        <v>0</v>
      </c>
      <c r="D131" s="173"/>
      <c r="E131" s="147"/>
    </row>
    <row r="132" spans="1:5" x14ac:dyDescent="0.15">
      <c r="A132" s="450" t="s">
        <v>583</v>
      </c>
      <c r="B132" s="451"/>
      <c r="C132" s="451"/>
      <c r="D132" s="451"/>
      <c r="E132" s="452"/>
    </row>
    <row r="133" spans="1:5" x14ac:dyDescent="0.15">
      <c r="A133" s="182">
        <v>76</v>
      </c>
      <c r="B133" s="172" t="s">
        <v>584</v>
      </c>
      <c r="C133" s="174"/>
      <c r="D133" s="173"/>
      <c r="E133" s="147"/>
    </row>
    <row r="134" spans="1:5" x14ac:dyDescent="0.15">
      <c r="A134" s="182">
        <v>77</v>
      </c>
      <c r="B134" s="172" t="s">
        <v>585</v>
      </c>
      <c r="C134" s="174"/>
      <c r="D134" s="173"/>
      <c r="E134" s="147"/>
    </row>
    <row r="135" spans="1:5" x14ac:dyDescent="0.15">
      <c r="A135" s="182">
        <v>78</v>
      </c>
      <c r="B135" s="172" t="s">
        <v>545</v>
      </c>
      <c r="C135" s="174"/>
      <c r="D135" s="173"/>
      <c r="E135" s="147"/>
    </row>
    <row r="136" spans="1:5" x14ac:dyDescent="0.15">
      <c r="A136" s="182">
        <v>79</v>
      </c>
      <c r="B136" s="172" t="s">
        <v>586</v>
      </c>
      <c r="C136" s="174"/>
      <c r="D136" s="173"/>
      <c r="E136" s="147"/>
    </row>
    <row r="137" spans="1:5" x14ac:dyDescent="0.15">
      <c r="A137" s="450" t="s">
        <v>587</v>
      </c>
      <c r="B137" s="451"/>
      <c r="C137" s="451"/>
      <c r="D137" s="451"/>
      <c r="E137" s="452"/>
    </row>
    <row r="138" spans="1:5" ht="10.5" customHeight="1" x14ac:dyDescent="0.15">
      <c r="A138" s="182">
        <v>80</v>
      </c>
      <c r="B138" s="172" t="s">
        <v>588</v>
      </c>
      <c r="C138" s="174"/>
      <c r="D138" s="173"/>
      <c r="E138" s="147"/>
    </row>
    <row r="139" spans="1:5" x14ac:dyDescent="0.15">
      <c r="A139" s="182">
        <v>81</v>
      </c>
      <c r="B139" s="172" t="s">
        <v>589</v>
      </c>
      <c r="C139" s="174"/>
      <c r="D139" s="173"/>
      <c r="E139" s="147"/>
    </row>
    <row r="140" spans="1:5" x14ac:dyDescent="0.15">
      <c r="A140" s="182">
        <v>82</v>
      </c>
      <c r="B140" s="172" t="s">
        <v>590</v>
      </c>
      <c r="C140" s="174"/>
      <c r="D140" s="173"/>
      <c r="E140" s="147"/>
    </row>
    <row r="141" spans="1:5" x14ac:dyDescent="0.15">
      <c r="A141" s="182">
        <v>83</v>
      </c>
      <c r="B141" s="172" t="s">
        <v>591</v>
      </c>
      <c r="C141" s="174"/>
      <c r="D141" s="173"/>
      <c r="E141" s="147"/>
    </row>
    <row r="142" spans="1:5" x14ac:dyDescent="0.15">
      <c r="A142" s="182">
        <v>84</v>
      </c>
      <c r="B142" s="172" t="s">
        <v>592</v>
      </c>
      <c r="C142" s="174"/>
      <c r="D142" s="173"/>
      <c r="E142" s="147"/>
    </row>
    <row r="143" spans="1:5" x14ac:dyDescent="0.15">
      <c r="A143" s="182">
        <v>85</v>
      </c>
      <c r="B143" s="172" t="s">
        <v>593</v>
      </c>
      <c r="C143" s="174"/>
      <c r="D143" s="173"/>
      <c r="E143" s="147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19"/>
  <sheetViews>
    <sheetView workbookViewId="0">
      <selection activeCell="J2" sqref="J2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19" t="s">
        <v>330</v>
      </c>
      <c r="B1" s="19" t="s">
        <v>636</v>
      </c>
    </row>
    <row r="2" spans="1:11" x14ac:dyDescent="0.15">
      <c r="A2" s="19"/>
      <c r="K2" s="137" t="s">
        <v>343</v>
      </c>
    </row>
    <row r="3" spans="1:11" x14ac:dyDescent="0.15">
      <c r="C3" s="143">
        <v>43830</v>
      </c>
    </row>
    <row r="4" spans="1:11" x14ac:dyDescent="0.15">
      <c r="C4" s="122" t="s">
        <v>0</v>
      </c>
      <c r="D4" s="123" t="s">
        <v>1</v>
      </c>
      <c r="E4" s="124" t="s">
        <v>2</v>
      </c>
      <c r="F4" s="122" t="s">
        <v>6</v>
      </c>
      <c r="G4" s="123" t="s">
        <v>7</v>
      </c>
      <c r="H4" s="124" t="s">
        <v>8</v>
      </c>
      <c r="I4" s="123" t="s">
        <v>190</v>
      </c>
      <c r="J4" s="123" t="s">
        <v>191</v>
      </c>
      <c r="K4" s="124" t="s">
        <v>192</v>
      </c>
    </row>
    <row r="5" spans="1:11" x14ac:dyDescent="0.15">
      <c r="C5" s="522" t="s">
        <v>262</v>
      </c>
      <c r="D5" s="523"/>
      <c r="E5" s="524"/>
      <c r="F5" s="522" t="s">
        <v>263</v>
      </c>
      <c r="G5" s="523"/>
      <c r="H5" s="524"/>
      <c r="I5" s="522" t="s">
        <v>264</v>
      </c>
      <c r="J5" s="523"/>
      <c r="K5" s="524"/>
    </row>
    <row r="6" spans="1:11" x14ac:dyDescent="0.15">
      <c r="A6" s="113"/>
      <c r="B6" s="113"/>
      <c r="C6" s="122" t="s">
        <v>265</v>
      </c>
      <c r="D6" s="123" t="s">
        <v>266</v>
      </c>
      <c r="E6" s="124" t="s">
        <v>267</v>
      </c>
      <c r="F6" s="122" t="s">
        <v>265</v>
      </c>
      <c r="G6" s="123" t="s">
        <v>266</v>
      </c>
      <c r="H6" s="124" t="s">
        <v>267</v>
      </c>
      <c r="I6" s="123" t="s">
        <v>265</v>
      </c>
      <c r="J6" s="123" t="s">
        <v>266</v>
      </c>
      <c r="K6" s="124" t="s">
        <v>267</v>
      </c>
    </row>
    <row r="7" spans="1:11" x14ac:dyDescent="0.15">
      <c r="A7" s="45">
        <v>1</v>
      </c>
      <c r="B7" s="125" t="s">
        <v>332</v>
      </c>
      <c r="C7" s="44"/>
      <c r="D7" s="44"/>
      <c r="E7" s="44"/>
      <c r="F7" s="44"/>
      <c r="G7" s="44"/>
      <c r="H7" s="44"/>
      <c r="I7" s="44"/>
      <c r="J7" s="149"/>
      <c r="K7" s="44"/>
    </row>
    <row r="8" spans="1:11" x14ac:dyDescent="0.15">
      <c r="A8" s="115">
        <v>2</v>
      </c>
      <c r="B8" s="109" t="s">
        <v>268</v>
      </c>
      <c r="C8" s="109"/>
      <c r="D8" s="109"/>
      <c r="E8" s="109"/>
      <c r="F8" s="109"/>
      <c r="G8" s="109"/>
      <c r="H8" s="109"/>
      <c r="I8" s="109"/>
      <c r="J8" s="116"/>
      <c r="K8" s="109"/>
    </row>
    <row r="9" spans="1:11" x14ac:dyDescent="0.15">
      <c r="A9" s="115">
        <v>3</v>
      </c>
      <c r="B9" s="109" t="s">
        <v>269</v>
      </c>
      <c r="C9" s="109"/>
      <c r="D9" s="109"/>
      <c r="E9" s="109"/>
      <c r="F9" s="109"/>
      <c r="G9" s="109"/>
      <c r="H9" s="109"/>
      <c r="I9" s="109"/>
      <c r="J9" s="116"/>
      <c r="K9" s="109"/>
    </row>
    <row r="10" spans="1:11" x14ac:dyDescent="0.15">
      <c r="A10" s="115">
        <v>4</v>
      </c>
      <c r="B10" s="109" t="s">
        <v>270</v>
      </c>
      <c r="C10" s="109"/>
      <c r="D10" s="109"/>
      <c r="E10" s="109"/>
      <c r="F10" s="109"/>
      <c r="G10" s="109"/>
      <c r="H10" s="109"/>
      <c r="I10" s="109"/>
      <c r="J10" s="116"/>
      <c r="K10" s="109"/>
    </row>
    <row r="11" spans="1:11" x14ac:dyDescent="0.15">
      <c r="A11" s="115">
        <v>5</v>
      </c>
      <c r="B11" s="109" t="s">
        <v>271</v>
      </c>
      <c r="C11" s="109"/>
      <c r="D11" s="109"/>
      <c r="E11" s="109"/>
      <c r="F11" s="109"/>
      <c r="G11" s="109"/>
      <c r="H11" s="109"/>
      <c r="I11" s="109"/>
      <c r="J11" s="116"/>
      <c r="K11" s="109"/>
    </row>
    <row r="12" spans="1:11" x14ac:dyDescent="0.15">
      <c r="A12" s="126">
        <v>6</v>
      </c>
      <c r="B12" s="127" t="s">
        <v>331</v>
      </c>
      <c r="C12" s="117"/>
      <c r="D12" s="117"/>
      <c r="E12" s="117"/>
      <c r="F12" s="117"/>
      <c r="G12" s="117"/>
      <c r="H12" s="117"/>
      <c r="I12" s="117"/>
      <c r="J12" s="116"/>
      <c r="K12" s="116"/>
    </row>
    <row r="13" spans="1:11" x14ac:dyDescent="0.15">
      <c r="A13" s="115">
        <v>7</v>
      </c>
      <c r="B13" s="109" t="s">
        <v>272</v>
      </c>
      <c r="C13" s="109"/>
      <c r="D13" s="109"/>
      <c r="E13" s="109"/>
      <c r="F13" s="109"/>
      <c r="G13" s="109"/>
      <c r="H13" s="109"/>
      <c r="I13" s="109"/>
      <c r="J13" s="116"/>
      <c r="K13" s="109"/>
    </row>
    <row r="14" spans="1:11" x14ac:dyDescent="0.15">
      <c r="A14" s="115">
        <v>8</v>
      </c>
      <c r="B14" s="109" t="s">
        <v>273</v>
      </c>
      <c r="C14" s="109"/>
      <c r="D14" s="109"/>
      <c r="E14" s="109"/>
      <c r="F14" s="109"/>
      <c r="G14" s="109"/>
      <c r="H14" s="109"/>
      <c r="I14" s="109"/>
      <c r="J14" s="116"/>
      <c r="K14" s="109"/>
    </row>
    <row r="15" spans="1:11" x14ac:dyDescent="0.15">
      <c r="A15" s="115">
        <v>9</v>
      </c>
      <c r="B15" s="109" t="s">
        <v>274</v>
      </c>
      <c r="C15" s="109"/>
      <c r="D15" s="109"/>
      <c r="E15" s="109"/>
      <c r="F15" s="109"/>
      <c r="G15" s="109"/>
      <c r="H15" s="109"/>
      <c r="I15" s="109"/>
      <c r="J15" s="116"/>
      <c r="K15" s="109"/>
    </row>
    <row r="16" spans="1:11" x14ac:dyDescent="0.15">
      <c r="A16" s="115">
        <v>10</v>
      </c>
      <c r="B16" s="109" t="s">
        <v>275</v>
      </c>
      <c r="C16" s="109"/>
      <c r="D16" s="109"/>
      <c r="E16" s="109"/>
      <c r="F16" s="109"/>
      <c r="G16" s="109"/>
      <c r="H16" s="109"/>
      <c r="I16" s="109"/>
      <c r="J16" s="116"/>
      <c r="K16" s="116"/>
    </row>
    <row r="17" spans="1:11" x14ac:dyDescent="0.15">
      <c r="A17" s="115">
        <v>11</v>
      </c>
      <c r="B17" s="109" t="s">
        <v>271</v>
      </c>
      <c r="C17" s="109"/>
      <c r="D17" s="109"/>
      <c r="E17" s="109"/>
      <c r="F17" s="109"/>
      <c r="G17" s="109"/>
      <c r="H17" s="109"/>
      <c r="I17" s="109"/>
      <c r="J17" s="116"/>
      <c r="K17" s="109"/>
    </row>
    <row r="18" spans="1:11" x14ac:dyDescent="0.15">
      <c r="J18" s="151">
        <f>+J7+J16</f>
        <v>0</v>
      </c>
    </row>
    <row r="19" spans="1:11" x14ac:dyDescent="0.15">
      <c r="B19" s="12" t="s">
        <v>661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0"/>
  <sheetViews>
    <sheetView workbookViewId="0">
      <selection activeCell="J2" sqref="J2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ht="12" customHeight="1" x14ac:dyDescent="0.15">
      <c r="A1" s="19" t="s">
        <v>333</v>
      </c>
      <c r="B1" s="19" t="s">
        <v>637</v>
      </c>
      <c r="J1" s="525">
        <v>43830</v>
      </c>
      <c r="K1" s="525"/>
    </row>
    <row r="2" spans="1:11" x14ac:dyDescent="0.15">
      <c r="K2" s="137" t="s">
        <v>343</v>
      </c>
    </row>
    <row r="4" spans="1:11" x14ac:dyDescent="0.15">
      <c r="C4" s="122" t="s">
        <v>0</v>
      </c>
      <c r="D4" s="123" t="s">
        <v>1</v>
      </c>
      <c r="E4" s="124" t="s">
        <v>2</v>
      </c>
      <c r="F4" s="122" t="s">
        <v>6</v>
      </c>
      <c r="G4" s="123" t="s">
        <v>7</v>
      </c>
      <c r="H4" s="124" t="s">
        <v>8</v>
      </c>
      <c r="I4" s="123" t="s">
        <v>190</v>
      </c>
      <c r="J4" s="123" t="s">
        <v>191</v>
      </c>
      <c r="K4" s="124" t="s">
        <v>192</v>
      </c>
    </row>
    <row r="5" spans="1:11" x14ac:dyDescent="0.15">
      <c r="C5" s="522" t="s">
        <v>262</v>
      </c>
      <c r="D5" s="523"/>
      <c r="E5" s="524"/>
      <c r="F5" s="522" t="s">
        <v>263</v>
      </c>
      <c r="G5" s="523"/>
      <c r="H5" s="524"/>
      <c r="I5" s="522" t="s">
        <v>264</v>
      </c>
      <c r="J5" s="523"/>
      <c r="K5" s="524"/>
    </row>
    <row r="6" spans="1:11" x14ac:dyDescent="0.15">
      <c r="A6" s="113"/>
      <c r="B6" s="113"/>
      <c r="C6" s="122" t="s">
        <v>265</v>
      </c>
      <c r="D6" s="123" t="s">
        <v>266</v>
      </c>
      <c r="E6" s="124" t="s">
        <v>267</v>
      </c>
      <c r="F6" s="122" t="s">
        <v>265</v>
      </c>
      <c r="G6" s="123" t="s">
        <v>266</v>
      </c>
      <c r="H6" s="124" t="s">
        <v>267</v>
      </c>
      <c r="I6" s="123" t="s">
        <v>265</v>
      </c>
      <c r="J6" s="123" t="s">
        <v>266</v>
      </c>
      <c r="K6" s="124" t="s">
        <v>267</v>
      </c>
    </row>
    <row r="7" spans="1:11" x14ac:dyDescent="0.15">
      <c r="A7" s="45">
        <v>1</v>
      </c>
      <c r="B7" s="125" t="s">
        <v>332</v>
      </c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15">
      <c r="A8" s="115">
        <v>2</v>
      </c>
      <c r="B8" s="109" t="s">
        <v>268</v>
      </c>
      <c r="C8" s="109"/>
      <c r="D8" s="109"/>
      <c r="E8" s="109"/>
      <c r="F8" s="109"/>
      <c r="G8" s="109"/>
      <c r="H8" s="109"/>
      <c r="I8" s="109"/>
      <c r="J8" s="109"/>
      <c r="K8" s="109"/>
    </row>
    <row r="9" spans="1:11" x14ac:dyDescent="0.15">
      <c r="A9" s="115">
        <v>3</v>
      </c>
      <c r="B9" s="109" t="s">
        <v>269</v>
      </c>
      <c r="C9" s="109"/>
      <c r="D9" s="109"/>
      <c r="E9" s="109"/>
      <c r="F9" s="109"/>
      <c r="G9" s="109"/>
      <c r="H9" s="109"/>
      <c r="I9" s="109"/>
      <c r="J9" s="109"/>
      <c r="K9" s="109"/>
    </row>
    <row r="10" spans="1:11" x14ac:dyDescent="0.15">
      <c r="A10" s="115">
        <v>4</v>
      </c>
      <c r="B10" s="109" t="s">
        <v>270</v>
      </c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x14ac:dyDescent="0.15">
      <c r="A11" s="115">
        <v>5</v>
      </c>
      <c r="B11" s="109" t="s">
        <v>271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x14ac:dyDescent="0.15">
      <c r="A12" s="126">
        <v>6</v>
      </c>
      <c r="B12" s="127" t="s">
        <v>331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x14ac:dyDescent="0.15">
      <c r="A13" s="115">
        <v>7</v>
      </c>
      <c r="B13" s="109" t="s">
        <v>272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x14ac:dyDescent="0.15">
      <c r="A14" s="115">
        <v>8</v>
      </c>
      <c r="B14" s="109" t="s">
        <v>273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x14ac:dyDescent="0.15">
      <c r="A15" s="115">
        <v>9</v>
      </c>
      <c r="B15" s="109" t="s">
        <v>274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x14ac:dyDescent="0.15">
      <c r="A16" s="115">
        <v>10</v>
      </c>
      <c r="B16" s="109" t="s">
        <v>275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1" x14ac:dyDescent="0.15">
      <c r="A17" s="115">
        <v>11</v>
      </c>
      <c r="B17" s="109" t="s">
        <v>271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9" spans="1:11" x14ac:dyDescent="0.15">
      <c r="B19" s="12" t="s">
        <v>344</v>
      </c>
    </row>
    <row r="20" spans="1:11" x14ac:dyDescent="0.15">
      <c r="B20" s="12" t="s">
        <v>345</v>
      </c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S23"/>
  <sheetViews>
    <sheetView workbookViewId="0"/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8" width="8.5" style="12" customWidth="1"/>
    <col min="19" max="19" width="10.1640625" style="12" bestFit="1" customWidth="1"/>
    <col min="20" max="16384" width="12" style="12"/>
  </cols>
  <sheetData>
    <row r="1" spans="1:19" x14ac:dyDescent="0.15">
      <c r="A1" s="19" t="s">
        <v>334</v>
      </c>
      <c r="B1" s="19" t="s">
        <v>638</v>
      </c>
      <c r="S1" s="143">
        <v>43830</v>
      </c>
    </row>
    <row r="2" spans="1:19" x14ac:dyDescent="0.15">
      <c r="M2" s="137" t="s">
        <v>343</v>
      </c>
    </row>
    <row r="3" spans="1:19" x14ac:dyDescent="0.15">
      <c r="A3" s="19"/>
    </row>
    <row r="4" spans="1:19" x14ac:dyDescent="0.15">
      <c r="A4" s="111"/>
      <c r="B4" s="112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  <c r="H4" s="115" t="s">
        <v>7</v>
      </c>
      <c r="I4" s="115" t="s">
        <v>8</v>
      </c>
      <c r="J4" s="115" t="s">
        <v>189</v>
      </c>
      <c r="K4" s="115" t="s">
        <v>190</v>
      </c>
      <c r="L4" s="115" t="s">
        <v>191</v>
      </c>
      <c r="M4" s="115" t="s">
        <v>192</v>
      </c>
      <c r="N4" s="115" t="s">
        <v>193</v>
      </c>
      <c r="O4" s="115" t="s">
        <v>194</v>
      </c>
      <c r="P4" s="115" t="s">
        <v>276</v>
      </c>
      <c r="Q4" s="115" t="s">
        <v>277</v>
      </c>
      <c r="R4" s="115" t="s">
        <v>278</v>
      </c>
      <c r="S4" s="115" t="s">
        <v>279</v>
      </c>
    </row>
    <row r="5" spans="1:19" x14ac:dyDescent="0.15">
      <c r="A5" s="111"/>
      <c r="B5" s="112"/>
      <c r="C5" s="521" t="s">
        <v>280</v>
      </c>
      <c r="D5" s="521"/>
      <c r="E5" s="521"/>
      <c r="F5" s="521"/>
      <c r="G5" s="521"/>
      <c r="H5" s="521" t="s">
        <v>281</v>
      </c>
      <c r="I5" s="521"/>
      <c r="J5" s="521"/>
      <c r="K5" s="521"/>
      <c r="L5" s="521" t="s">
        <v>282</v>
      </c>
      <c r="M5" s="521"/>
      <c r="N5" s="521"/>
      <c r="O5" s="521"/>
      <c r="P5" s="521" t="s">
        <v>283</v>
      </c>
      <c r="Q5" s="521"/>
      <c r="R5" s="521"/>
      <c r="S5" s="521"/>
    </row>
    <row r="6" spans="1:19" ht="21" x14ac:dyDescent="0.15">
      <c r="A6" s="113"/>
      <c r="B6" s="114"/>
      <c r="C6" s="130" t="s">
        <v>284</v>
      </c>
      <c r="D6" s="130" t="s">
        <v>285</v>
      </c>
      <c r="E6" s="130" t="s">
        <v>286</v>
      </c>
      <c r="F6" s="130" t="s">
        <v>287</v>
      </c>
      <c r="G6" s="131">
        <v>12.5</v>
      </c>
      <c r="H6" s="130" t="s">
        <v>288</v>
      </c>
      <c r="I6" s="130" t="s">
        <v>289</v>
      </c>
      <c r="J6" s="130" t="s">
        <v>290</v>
      </c>
      <c r="K6" s="131">
        <v>12.5</v>
      </c>
      <c r="L6" s="130" t="s">
        <v>288</v>
      </c>
      <c r="M6" s="130" t="s">
        <v>289</v>
      </c>
      <c r="N6" s="130" t="s">
        <v>290</v>
      </c>
      <c r="O6" s="131">
        <v>12.5</v>
      </c>
      <c r="P6" s="130" t="s">
        <v>288</v>
      </c>
      <c r="Q6" s="130" t="s">
        <v>289</v>
      </c>
      <c r="R6" s="130" t="s">
        <v>290</v>
      </c>
      <c r="S6" s="131">
        <v>12.5</v>
      </c>
    </row>
    <row r="7" spans="1:19" x14ac:dyDescent="0.15">
      <c r="A7" s="115">
        <v>1</v>
      </c>
      <c r="B7" s="117" t="s">
        <v>291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</row>
    <row r="8" spans="1:19" x14ac:dyDescent="0.15">
      <c r="A8" s="115">
        <v>2</v>
      </c>
      <c r="B8" s="117" t="s">
        <v>292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pans="1:19" x14ac:dyDescent="0.15">
      <c r="A9" s="115">
        <v>3</v>
      </c>
      <c r="B9" s="128" t="s">
        <v>293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15">
      <c r="A10" s="115">
        <v>4</v>
      </c>
      <c r="B10" s="129" t="s">
        <v>294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15">
      <c r="A11" s="115">
        <v>5</v>
      </c>
      <c r="B11" s="118" t="s">
        <v>295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15">
      <c r="A12" s="115">
        <v>6</v>
      </c>
      <c r="B12" s="128" t="s">
        <v>296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15">
        <v>7</v>
      </c>
      <c r="B13" s="118" t="s">
        <v>297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15">
        <v>8</v>
      </c>
      <c r="B14" s="118" t="s">
        <v>298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15">
        <v>9</v>
      </c>
      <c r="B15" s="119" t="s">
        <v>299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spans="1:19" x14ac:dyDescent="0.15">
      <c r="A16" s="115">
        <v>10</v>
      </c>
      <c r="B16" s="128" t="s">
        <v>293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s="111" customFormat="1" x14ac:dyDescent="0.15">
      <c r="A17" s="115">
        <v>11</v>
      </c>
      <c r="B17" s="129" t="s">
        <v>294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x14ac:dyDescent="0.15">
      <c r="A18" s="115">
        <v>12</v>
      </c>
      <c r="B18" s="118" t="s">
        <v>295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</row>
    <row r="19" spans="1:19" x14ac:dyDescent="0.15">
      <c r="A19" s="115">
        <v>13</v>
      </c>
      <c r="B19" s="128" t="s">
        <v>296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15">
      <c r="A20" s="115">
        <v>14</v>
      </c>
      <c r="B20" s="118" t="s">
        <v>297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x14ac:dyDescent="0.15">
      <c r="A21" s="115">
        <v>15</v>
      </c>
      <c r="B21" s="118" t="s">
        <v>298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3" spans="1:19" x14ac:dyDescent="0.15">
      <c r="B23" s="152" t="s">
        <v>390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S23"/>
  <sheetViews>
    <sheetView workbookViewId="0">
      <selection activeCell="J2" sqref="J2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ht="12" customHeight="1" x14ac:dyDescent="0.15">
      <c r="A1" s="19" t="s">
        <v>335</v>
      </c>
      <c r="B1" s="19" t="s">
        <v>639</v>
      </c>
      <c r="R1" s="525">
        <v>43830</v>
      </c>
      <c r="S1" s="525"/>
    </row>
    <row r="2" spans="1:19" x14ac:dyDescent="0.15">
      <c r="A2" s="19"/>
      <c r="M2" s="137" t="s">
        <v>343</v>
      </c>
    </row>
    <row r="3" spans="1:19" x14ac:dyDescent="0.15">
      <c r="A3" s="19"/>
    </row>
    <row r="4" spans="1:19" x14ac:dyDescent="0.15">
      <c r="A4" s="111"/>
      <c r="B4" s="112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  <c r="H4" s="115" t="s">
        <v>7</v>
      </c>
      <c r="I4" s="115" t="s">
        <v>8</v>
      </c>
      <c r="J4" s="115" t="s">
        <v>189</v>
      </c>
      <c r="K4" s="115" t="s">
        <v>190</v>
      </c>
      <c r="L4" s="115" t="s">
        <v>191</v>
      </c>
      <c r="M4" s="115" t="s">
        <v>192</v>
      </c>
      <c r="N4" s="115" t="s">
        <v>193</v>
      </c>
      <c r="O4" s="115" t="s">
        <v>194</v>
      </c>
      <c r="P4" s="115" t="s">
        <v>276</v>
      </c>
      <c r="Q4" s="115" t="s">
        <v>277</v>
      </c>
      <c r="R4" s="115" t="s">
        <v>278</v>
      </c>
      <c r="S4" s="115" t="s">
        <v>279</v>
      </c>
    </row>
    <row r="5" spans="1:19" x14ac:dyDescent="0.15">
      <c r="A5" s="111"/>
      <c r="B5" s="112"/>
      <c r="C5" s="521" t="s">
        <v>280</v>
      </c>
      <c r="D5" s="521"/>
      <c r="E5" s="521"/>
      <c r="F5" s="521"/>
      <c r="G5" s="521"/>
      <c r="H5" s="521" t="s">
        <v>281</v>
      </c>
      <c r="I5" s="521"/>
      <c r="J5" s="521"/>
      <c r="K5" s="521"/>
      <c r="L5" s="521" t="s">
        <v>282</v>
      </c>
      <c r="M5" s="521"/>
      <c r="N5" s="521"/>
      <c r="O5" s="521"/>
      <c r="P5" s="521" t="s">
        <v>283</v>
      </c>
      <c r="Q5" s="521"/>
      <c r="R5" s="521"/>
      <c r="S5" s="521"/>
    </row>
    <row r="6" spans="1:19" ht="21" x14ac:dyDescent="0.15">
      <c r="A6" s="113"/>
      <c r="B6" s="114"/>
      <c r="C6" s="130" t="s">
        <v>284</v>
      </c>
      <c r="D6" s="130" t="s">
        <v>285</v>
      </c>
      <c r="E6" s="130" t="s">
        <v>286</v>
      </c>
      <c r="F6" s="130" t="s">
        <v>287</v>
      </c>
      <c r="G6" s="131">
        <v>12.5</v>
      </c>
      <c r="H6" s="130" t="s">
        <v>288</v>
      </c>
      <c r="I6" s="130" t="s">
        <v>289</v>
      </c>
      <c r="J6" s="130" t="s">
        <v>290</v>
      </c>
      <c r="K6" s="131">
        <v>12.5</v>
      </c>
      <c r="L6" s="130" t="s">
        <v>288</v>
      </c>
      <c r="M6" s="130" t="s">
        <v>289</v>
      </c>
      <c r="N6" s="130" t="s">
        <v>290</v>
      </c>
      <c r="O6" s="131">
        <v>12.5</v>
      </c>
      <c r="P6" s="130" t="s">
        <v>288</v>
      </c>
      <c r="Q6" s="130" t="s">
        <v>289</v>
      </c>
      <c r="R6" s="130" t="s">
        <v>290</v>
      </c>
      <c r="S6" s="131">
        <v>12.5</v>
      </c>
    </row>
    <row r="7" spans="1:19" x14ac:dyDescent="0.15">
      <c r="A7" s="115">
        <v>1</v>
      </c>
      <c r="B7" s="117" t="s">
        <v>291</v>
      </c>
      <c r="C7" s="117"/>
      <c r="D7" s="150"/>
      <c r="E7" s="150"/>
      <c r="F7" s="117"/>
      <c r="G7" s="117"/>
      <c r="H7" s="117"/>
      <c r="I7" s="150"/>
      <c r="J7" s="117"/>
      <c r="K7" s="117"/>
      <c r="L7" s="117"/>
      <c r="M7" s="117"/>
      <c r="N7" s="150">
        <v>0</v>
      </c>
      <c r="O7" s="117"/>
      <c r="P7" s="117"/>
      <c r="Q7" s="117"/>
      <c r="R7" s="150">
        <v>0</v>
      </c>
      <c r="S7" s="117"/>
    </row>
    <row r="8" spans="1:19" x14ac:dyDescent="0.15">
      <c r="A8" s="115">
        <v>2</v>
      </c>
      <c r="B8" s="117" t="s">
        <v>292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>
        <v>0</v>
      </c>
      <c r="O8" s="117"/>
      <c r="P8" s="117"/>
      <c r="Q8" s="117"/>
      <c r="R8" s="117">
        <v>0</v>
      </c>
      <c r="S8" s="117"/>
    </row>
    <row r="9" spans="1:19" x14ac:dyDescent="0.15">
      <c r="A9" s="115">
        <v>3</v>
      </c>
      <c r="B9" s="128" t="s">
        <v>293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15">
      <c r="A10" s="115">
        <v>4</v>
      </c>
      <c r="B10" s="129" t="s">
        <v>294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15">
      <c r="A11" s="115">
        <v>5</v>
      </c>
      <c r="B11" s="118" t="s">
        <v>295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15">
      <c r="A12" s="115">
        <v>6</v>
      </c>
      <c r="B12" s="128" t="s">
        <v>296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15">
        <v>7</v>
      </c>
      <c r="B13" s="118" t="s">
        <v>297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15">
        <v>8</v>
      </c>
      <c r="B14" s="118" t="s">
        <v>298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15">
        <v>9</v>
      </c>
      <c r="B15" s="119" t="s">
        <v>299</v>
      </c>
      <c r="C15" s="117"/>
      <c r="D15" s="150"/>
      <c r="E15" s="150"/>
      <c r="F15" s="117"/>
      <c r="G15" s="117"/>
      <c r="H15" s="117"/>
      <c r="I15" s="150"/>
      <c r="J15" s="117"/>
      <c r="K15" s="117"/>
      <c r="L15" s="117"/>
      <c r="M15" s="117"/>
      <c r="N15" s="150">
        <v>0</v>
      </c>
      <c r="O15" s="117"/>
      <c r="P15" s="117"/>
      <c r="Q15" s="117"/>
      <c r="R15" s="150">
        <v>0</v>
      </c>
      <c r="S15" s="117"/>
    </row>
    <row r="16" spans="1:19" x14ac:dyDescent="0.15">
      <c r="A16" s="115">
        <v>10</v>
      </c>
      <c r="B16" s="128" t="s">
        <v>293</v>
      </c>
      <c r="C16" s="109"/>
      <c r="D16" s="116"/>
      <c r="E16" s="116"/>
      <c r="F16" s="109"/>
      <c r="G16" s="109"/>
      <c r="H16" s="109"/>
      <c r="I16" s="116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x14ac:dyDescent="0.15">
      <c r="A17" s="115">
        <v>11</v>
      </c>
      <c r="B17" s="129" t="s">
        <v>294</v>
      </c>
      <c r="C17" s="109"/>
      <c r="D17" s="116"/>
      <c r="E17" s="116"/>
      <c r="F17" s="109"/>
      <c r="G17" s="109"/>
      <c r="H17" s="109"/>
      <c r="I17" s="116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s="111" customFormat="1" x14ac:dyDescent="0.15">
      <c r="A18" s="115">
        <v>12</v>
      </c>
      <c r="B18" s="118" t="s">
        <v>295</v>
      </c>
      <c r="C18" s="109"/>
      <c r="D18" s="116"/>
      <c r="E18" s="116"/>
      <c r="F18" s="109"/>
      <c r="G18" s="109"/>
      <c r="H18" s="109"/>
      <c r="I18" s="116"/>
      <c r="J18" s="109"/>
      <c r="K18" s="109"/>
      <c r="L18" s="109"/>
      <c r="M18" s="109"/>
      <c r="N18" s="150"/>
      <c r="O18" s="109"/>
      <c r="P18" s="109"/>
      <c r="Q18" s="109"/>
      <c r="R18" s="150"/>
      <c r="S18" s="109"/>
    </row>
    <row r="19" spans="1:19" x14ac:dyDescent="0.15">
      <c r="A19" s="115">
        <v>13</v>
      </c>
      <c r="B19" s="128" t="s">
        <v>296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15">
      <c r="A20" s="115">
        <v>14</v>
      </c>
      <c r="B20" s="118" t="s">
        <v>297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x14ac:dyDescent="0.15">
      <c r="A21" s="115">
        <v>15</v>
      </c>
      <c r="B21" s="118" t="s">
        <v>298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3" spans="1:19" x14ac:dyDescent="0.15">
      <c r="A23" s="12" t="s">
        <v>660</v>
      </c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5"/>
  <sheetViews>
    <sheetView workbookViewId="0">
      <selection activeCell="J2" sqref="J2"/>
    </sheetView>
  </sheetViews>
  <sheetFormatPr baseColWidth="10" defaultColWidth="12" defaultRowHeight="12" x14ac:dyDescent="0.2"/>
  <cols>
    <col min="1" max="1" width="8.33203125" style="319" bestFit="1" customWidth="1"/>
    <col min="2" max="2" width="22.83203125" style="319" customWidth="1"/>
    <col min="3" max="6" width="13.33203125" style="319" customWidth="1"/>
    <col min="7" max="16384" width="12" style="319"/>
  </cols>
  <sheetData>
    <row r="1" spans="1:8" x14ac:dyDescent="0.2">
      <c r="A1" s="327" t="s">
        <v>793</v>
      </c>
      <c r="B1" s="327" t="s">
        <v>795</v>
      </c>
    </row>
    <row r="2" spans="1:8" x14ac:dyDescent="0.2">
      <c r="A2" s="327"/>
      <c r="B2" s="327"/>
      <c r="H2" s="137" t="s">
        <v>343</v>
      </c>
    </row>
    <row r="3" spans="1:8" x14ac:dyDescent="0.2">
      <c r="B3" s="318"/>
      <c r="C3" s="328">
        <v>43830</v>
      </c>
      <c r="D3" s="328">
        <f>EOMONTH(C3,-12)</f>
        <v>43465</v>
      </c>
      <c r="E3" s="328">
        <f>+C3</f>
        <v>43830</v>
      </c>
      <c r="F3" s="328">
        <f>+D3</f>
        <v>43465</v>
      </c>
    </row>
    <row r="4" spans="1:8" x14ac:dyDescent="0.2">
      <c r="B4" s="325" t="s">
        <v>784</v>
      </c>
      <c r="C4" s="395" t="s">
        <v>3</v>
      </c>
      <c r="D4" s="395" t="s">
        <v>785</v>
      </c>
      <c r="E4" s="395" t="s">
        <v>3</v>
      </c>
      <c r="F4" s="395" t="s">
        <v>785</v>
      </c>
    </row>
    <row r="5" spans="1:8" x14ac:dyDescent="0.2">
      <c r="B5" s="320" t="s">
        <v>786</v>
      </c>
      <c r="C5" s="321">
        <v>5.8113438769163039</v>
      </c>
      <c r="D5" s="321">
        <v>2.5393959894120104</v>
      </c>
      <c r="E5" s="321">
        <v>75.742682599037281</v>
      </c>
      <c r="F5" s="321">
        <v>77.072060448717821</v>
      </c>
    </row>
    <row r="6" spans="1:8" x14ac:dyDescent="0.2">
      <c r="B6" s="320" t="s">
        <v>787</v>
      </c>
      <c r="C6" s="321">
        <v>-6.1322418138954777</v>
      </c>
      <c r="D6" s="321">
        <v>-2.6483955203101099</v>
      </c>
      <c r="E6" s="321">
        <v>-75.742682599037281</v>
      </c>
      <c r="F6" s="321">
        <v>-77.072060448717806</v>
      </c>
    </row>
    <row r="7" spans="1:8" x14ac:dyDescent="0.2">
      <c r="B7" s="320" t="s">
        <v>788</v>
      </c>
      <c r="C7" s="321">
        <v>-4.3956484796979982</v>
      </c>
      <c r="D7" s="321">
        <v>-3.1000414126479203</v>
      </c>
      <c r="E7" s="322"/>
      <c r="F7" s="322"/>
    </row>
    <row r="8" spans="1:8" x14ac:dyDescent="0.2">
      <c r="B8" s="320" t="s">
        <v>789</v>
      </c>
      <c r="C8" s="321">
        <v>5.5943359023381349</v>
      </c>
      <c r="D8" s="321">
        <v>3.52287799026388</v>
      </c>
      <c r="E8" s="322"/>
      <c r="F8" s="322"/>
    </row>
    <row r="9" spans="1:8" x14ac:dyDescent="0.2">
      <c r="B9" s="320" t="s">
        <v>790</v>
      </c>
      <c r="C9" s="321">
        <v>7.5185426841019298</v>
      </c>
      <c r="D9" s="321">
        <v>4.22582543364845</v>
      </c>
      <c r="E9" s="322"/>
      <c r="F9" s="322"/>
    </row>
    <row r="10" spans="1:8" x14ac:dyDescent="0.2">
      <c r="B10" s="320" t="s">
        <v>791</v>
      </c>
      <c r="C10" s="321">
        <v>-6.8196950784567294</v>
      </c>
      <c r="D10" s="321">
        <v>-4.4671547806174194</v>
      </c>
      <c r="E10" s="322"/>
      <c r="F10" s="322"/>
    </row>
    <row r="11" spans="1:8" x14ac:dyDescent="0.2">
      <c r="B11" s="323" t="s">
        <v>792</v>
      </c>
      <c r="C11" s="324">
        <v>7.5185426841019298</v>
      </c>
      <c r="D11" s="324">
        <v>4.4671547806174194</v>
      </c>
      <c r="E11" s="324">
        <v>75.742682599037281</v>
      </c>
      <c r="F11" s="324">
        <v>77.072060448717821</v>
      </c>
    </row>
    <row r="12" spans="1:8" x14ac:dyDescent="0.2">
      <c r="B12" s="326" t="s">
        <v>784</v>
      </c>
      <c r="C12" s="526" t="s">
        <v>3</v>
      </c>
      <c r="D12" s="526"/>
      <c r="E12" s="526" t="s">
        <v>4</v>
      </c>
      <c r="F12" s="526"/>
    </row>
    <row r="13" spans="1:8" x14ac:dyDescent="0.2">
      <c r="B13" s="326" t="s">
        <v>541</v>
      </c>
      <c r="C13" s="527">
        <v>3790.2513016599996</v>
      </c>
      <c r="D13" s="527"/>
      <c r="E13" s="528">
        <v>3621.7713384899998</v>
      </c>
      <c r="F13" s="528"/>
    </row>
    <row r="15" spans="1:8" x14ac:dyDescent="0.2">
      <c r="B15" s="319" t="s">
        <v>794</v>
      </c>
    </row>
  </sheetData>
  <mergeCells count="4">
    <mergeCell ref="C12:D12"/>
    <mergeCell ref="E12:F12"/>
    <mergeCell ref="C13:D13"/>
    <mergeCell ref="E13:F13"/>
  </mergeCells>
  <hyperlinks>
    <hyperlink ref="H2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2"/>
  <sheetViews>
    <sheetView workbookViewId="0">
      <selection activeCell="H1" sqref="H1"/>
    </sheetView>
  </sheetViews>
  <sheetFormatPr baseColWidth="10" defaultRowHeight="15" x14ac:dyDescent="0.25"/>
  <cols>
    <col min="1" max="1" width="5.33203125" style="330" customWidth="1"/>
    <col min="2" max="2" width="44.6640625" style="330" customWidth="1"/>
    <col min="3" max="6" width="20" style="330" customWidth="1"/>
    <col min="7" max="16384" width="12" style="330"/>
  </cols>
  <sheetData>
    <row r="1" spans="1:8" x14ac:dyDescent="0.25">
      <c r="A1" s="331" t="s">
        <v>800</v>
      </c>
      <c r="B1" s="331" t="s">
        <v>799</v>
      </c>
      <c r="F1" s="390">
        <f>+Innhold!D2</f>
        <v>43921</v>
      </c>
      <c r="H1" s="137" t="s">
        <v>343</v>
      </c>
    </row>
    <row r="3" spans="1:8" s="334" customFormat="1" ht="44.25" customHeight="1" x14ac:dyDescent="0.25">
      <c r="B3" s="335"/>
      <c r="C3" s="336" t="s">
        <v>799</v>
      </c>
      <c r="D3" s="336" t="s">
        <v>812</v>
      </c>
      <c r="E3" s="336" t="s">
        <v>801</v>
      </c>
      <c r="F3" s="389" t="s">
        <v>852</v>
      </c>
    </row>
    <row r="4" spans="1:8" x14ac:dyDescent="0.25">
      <c r="B4" s="338" t="s">
        <v>802</v>
      </c>
      <c r="C4" s="339">
        <v>14576.105730109999</v>
      </c>
      <c r="D4" s="339">
        <v>0</v>
      </c>
      <c r="E4" s="339">
        <v>29024.006100890001</v>
      </c>
      <c r="F4" s="339">
        <v>43600.111831000002</v>
      </c>
    </row>
    <row r="5" spans="1:8" x14ac:dyDescent="0.25">
      <c r="B5" s="332" t="s">
        <v>807</v>
      </c>
      <c r="C5" s="333">
        <v>0</v>
      </c>
      <c r="D5" s="333">
        <v>0</v>
      </c>
      <c r="E5" s="333">
        <v>630.30206799999996</v>
      </c>
      <c r="F5" s="333">
        <v>630.30206799999996</v>
      </c>
    </row>
    <row r="6" spans="1:8" x14ac:dyDescent="0.25">
      <c r="B6" s="332" t="s">
        <v>811</v>
      </c>
      <c r="C6" s="333">
        <v>0</v>
      </c>
      <c r="D6" s="333">
        <v>0</v>
      </c>
      <c r="E6" s="333">
        <v>633.07429000000002</v>
      </c>
      <c r="F6" s="333">
        <v>633.07429000000002</v>
      </c>
    </row>
    <row r="7" spans="1:8" x14ac:dyDescent="0.25">
      <c r="B7" s="332" t="s">
        <v>810</v>
      </c>
      <c r="C7" s="333">
        <v>0</v>
      </c>
      <c r="D7" s="333">
        <v>0</v>
      </c>
      <c r="E7" s="333">
        <v>7936.1805480000003</v>
      </c>
      <c r="F7" s="333">
        <v>7936.1805480000003</v>
      </c>
    </row>
    <row r="8" spans="1:8" x14ac:dyDescent="0.25">
      <c r="B8" s="332" t="s">
        <v>806</v>
      </c>
      <c r="C8" s="333">
        <v>0</v>
      </c>
      <c r="D8" s="333">
        <v>0</v>
      </c>
      <c r="E8" s="333">
        <v>5110.1337453300002</v>
      </c>
      <c r="F8" s="333">
        <v>5110.1337453300002</v>
      </c>
    </row>
    <row r="9" spans="1:8" x14ac:dyDescent="0.25">
      <c r="B9" s="332" t="s">
        <v>803</v>
      </c>
      <c r="C9" s="333">
        <v>0</v>
      </c>
      <c r="D9" s="333">
        <v>0</v>
      </c>
      <c r="E9" s="333">
        <v>2763.4743026700003</v>
      </c>
      <c r="F9" s="333">
        <v>2763.4743026700003</v>
      </c>
    </row>
    <row r="10" spans="1:8" x14ac:dyDescent="0.25">
      <c r="B10" s="432" t="s">
        <v>914</v>
      </c>
      <c r="C10" s="333">
        <v>0</v>
      </c>
      <c r="D10" s="333">
        <v>0</v>
      </c>
      <c r="E10" s="333">
        <v>51.856000000000002</v>
      </c>
      <c r="F10" s="333">
        <v>51.856000000000002</v>
      </c>
    </row>
    <row r="11" spans="1:8" x14ac:dyDescent="0.25">
      <c r="B11" s="432" t="s">
        <v>915</v>
      </c>
      <c r="C11" s="333">
        <v>0</v>
      </c>
      <c r="D11" s="333">
        <v>0</v>
      </c>
      <c r="E11" s="333">
        <v>0</v>
      </c>
      <c r="F11" s="333">
        <v>0</v>
      </c>
    </row>
    <row r="12" spans="1:8" x14ac:dyDescent="0.25">
      <c r="B12" s="332" t="s">
        <v>804</v>
      </c>
      <c r="C12" s="333">
        <v>0</v>
      </c>
      <c r="D12" s="333">
        <v>0</v>
      </c>
      <c r="E12" s="333">
        <v>0</v>
      </c>
      <c r="F12" s="333">
        <v>0</v>
      </c>
    </row>
    <row r="13" spans="1:8" x14ac:dyDescent="0.25">
      <c r="B13" s="332" t="s">
        <v>809</v>
      </c>
      <c r="C13" s="333">
        <v>14362.957811229999</v>
      </c>
      <c r="D13" s="333">
        <v>0</v>
      </c>
      <c r="E13" s="333">
        <v>19372.15659477</v>
      </c>
      <c r="F13" s="333">
        <v>33735.114406000001</v>
      </c>
    </row>
    <row r="14" spans="1:8" x14ac:dyDescent="0.25">
      <c r="B14" s="332" t="s">
        <v>808</v>
      </c>
      <c r="C14" s="333">
        <v>14362.957811229999</v>
      </c>
      <c r="D14" s="333">
        <v>0</v>
      </c>
      <c r="E14" s="333">
        <v>12993.005848770001</v>
      </c>
      <c r="F14" s="333">
        <v>27355.963660000001</v>
      </c>
    </row>
    <row r="15" spans="1:8" x14ac:dyDescent="0.25">
      <c r="B15" s="433" t="s">
        <v>37</v>
      </c>
      <c r="C15" s="337">
        <v>213.14791887999999</v>
      </c>
      <c r="D15" s="337">
        <v>0</v>
      </c>
      <c r="E15" s="337">
        <v>452.29260012000003</v>
      </c>
      <c r="F15" s="337">
        <v>665.44051899999999</v>
      </c>
    </row>
    <row r="17" spans="2:6" x14ac:dyDescent="0.25">
      <c r="B17" s="430"/>
      <c r="C17" s="431"/>
      <c r="D17" s="431"/>
      <c r="E17" s="431"/>
      <c r="F17" s="431"/>
    </row>
    <row r="18" spans="2:6" x14ac:dyDescent="0.25">
      <c r="B18" s="430"/>
      <c r="C18" s="431"/>
      <c r="D18" s="431"/>
      <c r="E18" s="431"/>
      <c r="F18" s="431"/>
    </row>
    <row r="19" spans="2:6" x14ac:dyDescent="0.25">
      <c r="B19" s="430"/>
      <c r="C19" s="431"/>
      <c r="D19" s="431"/>
      <c r="E19" s="431"/>
      <c r="F19" s="431"/>
    </row>
    <row r="20" spans="2:6" x14ac:dyDescent="0.25">
      <c r="E20" s="340">
        <f>SUM(E6+E7+E12+E5+E13+E15-E4)</f>
        <v>0</v>
      </c>
      <c r="F20" s="340"/>
    </row>
    <row r="21" spans="2:6" x14ac:dyDescent="0.25">
      <c r="B21" s="330" t="s">
        <v>805</v>
      </c>
    </row>
    <row r="22" spans="2:6" x14ac:dyDescent="0.25">
      <c r="B22" s="330" t="s">
        <v>813</v>
      </c>
    </row>
  </sheetData>
  <conditionalFormatting sqref="E20:F20">
    <cfRule type="cellIs" dxfId="0" priority="1" operator="notEqual">
      <formula>0</formula>
    </cfRule>
  </conditionalFormatting>
  <hyperlinks>
    <hyperlink ref="H1" location="Innhold!A1" display="Tilbake til  oversikt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9"/>
  <sheetViews>
    <sheetView zoomScaleNormal="100" workbookViewId="0">
      <selection activeCell="C4" sqref="C4"/>
    </sheetView>
  </sheetViews>
  <sheetFormatPr baseColWidth="10" defaultColWidth="12" defaultRowHeight="12" x14ac:dyDescent="0.2"/>
  <cols>
    <col min="1" max="1" width="5.6640625" style="250" customWidth="1"/>
    <col min="2" max="2" width="95.33203125" style="250" customWidth="1"/>
    <col min="3" max="4" width="17.5" style="250" customWidth="1"/>
    <col min="5" max="16384" width="12" style="250"/>
  </cols>
  <sheetData>
    <row r="1" spans="1:5" x14ac:dyDescent="0.2">
      <c r="A1" s="248" t="s">
        <v>723</v>
      </c>
      <c r="B1" s="248" t="s">
        <v>724</v>
      </c>
      <c r="D1" s="137" t="s">
        <v>343</v>
      </c>
    </row>
    <row r="2" spans="1:5" x14ac:dyDescent="0.2">
      <c r="B2" s="248"/>
      <c r="C2" s="249"/>
      <c r="E2" s="251"/>
    </row>
    <row r="3" spans="1:5" x14ac:dyDescent="0.2">
      <c r="B3" s="248" t="s">
        <v>613</v>
      </c>
      <c r="C3" s="249"/>
      <c r="E3" s="251"/>
    </row>
    <row r="4" spans="1:5" x14ac:dyDescent="0.2">
      <c r="B4" s="252" t="s">
        <v>614</v>
      </c>
      <c r="C4" s="410">
        <f>+Innhold!D2</f>
        <v>43921</v>
      </c>
      <c r="E4" s="251"/>
    </row>
    <row r="5" spans="1:5" x14ac:dyDescent="0.2">
      <c r="B5" s="253" t="s">
        <v>24</v>
      </c>
      <c r="C5" s="253" t="s">
        <v>615</v>
      </c>
      <c r="D5" s="253" t="s">
        <v>616</v>
      </c>
      <c r="E5" s="264"/>
    </row>
    <row r="6" spans="1:5" x14ac:dyDescent="0.2">
      <c r="B6" s="254" t="s">
        <v>28</v>
      </c>
      <c r="C6" s="413">
        <v>620.13878499999998</v>
      </c>
      <c r="D6" s="255"/>
      <c r="E6" s="264"/>
    </row>
    <row r="7" spans="1:5" x14ac:dyDescent="0.2">
      <c r="B7" s="254" t="s">
        <v>29</v>
      </c>
      <c r="C7" s="413">
        <v>10.163283</v>
      </c>
      <c r="D7" s="255"/>
      <c r="E7" s="264"/>
    </row>
    <row r="8" spans="1:5" x14ac:dyDescent="0.2">
      <c r="B8" s="254" t="s">
        <v>30</v>
      </c>
      <c r="C8" s="413">
        <v>33735.114406000001</v>
      </c>
      <c r="D8" s="255"/>
      <c r="E8" s="264"/>
    </row>
    <row r="9" spans="1:5" x14ac:dyDescent="0.2">
      <c r="B9" s="254" t="s">
        <v>617</v>
      </c>
      <c r="C9" s="413">
        <v>7936.1805480000003</v>
      </c>
      <c r="D9" s="255" t="s">
        <v>189</v>
      </c>
      <c r="E9" s="264"/>
    </row>
    <row r="10" spans="1:5" x14ac:dyDescent="0.2">
      <c r="B10" s="254" t="s">
        <v>618</v>
      </c>
      <c r="C10" s="413">
        <v>633.07429000000002</v>
      </c>
      <c r="D10" s="255" t="s">
        <v>190</v>
      </c>
      <c r="E10" s="264"/>
    </row>
    <row r="11" spans="1:5" x14ac:dyDescent="0.2">
      <c r="B11" s="254" t="s">
        <v>33</v>
      </c>
      <c r="C11" s="413">
        <v>435.42464100000001</v>
      </c>
      <c r="D11" s="255" t="s">
        <v>191</v>
      </c>
      <c r="E11" s="264"/>
    </row>
    <row r="12" spans="1:5" x14ac:dyDescent="0.2">
      <c r="B12" s="254" t="s">
        <v>34</v>
      </c>
      <c r="C12" s="413">
        <v>0</v>
      </c>
      <c r="D12" s="255"/>
      <c r="E12" s="264"/>
    </row>
    <row r="13" spans="1:5" x14ac:dyDescent="0.2">
      <c r="B13" s="254" t="s">
        <v>619</v>
      </c>
      <c r="C13" s="413">
        <v>0</v>
      </c>
      <c r="D13" s="255"/>
      <c r="E13" s="264"/>
    </row>
    <row r="14" spans="1:5" x14ac:dyDescent="0.2">
      <c r="B14" s="254" t="s">
        <v>620</v>
      </c>
      <c r="C14" s="413">
        <v>0</v>
      </c>
      <c r="D14" s="255" t="s">
        <v>193</v>
      </c>
      <c r="E14" s="264"/>
    </row>
    <row r="15" spans="1:5" x14ac:dyDescent="0.2">
      <c r="B15" s="254" t="s">
        <v>35</v>
      </c>
      <c r="C15" s="413">
        <v>3.9365380000000001</v>
      </c>
      <c r="D15" s="255"/>
      <c r="E15" s="264"/>
    </row>
    <row r="16" spans="1:5" x14ac:dyDescent="0.2">
      <c r="B16" s="254" t="s">
        <v>36</v>
      </c>
      <c r="C16" s="413">
        <v>136.94336300000001</v>
      </c>
      <c r="D16" s="255"/>
      <c r="E16" s="263">
        <f>SUM(C17:C18)-C16</f>
        <v>0</v>
      </c>
    </row>
    <row r="17" spans="2:5" x14ac:dyDescent="0.2">
      <c r="B17" s="256" t="s">
        <v>621</v>
      </c>
      <c r="C17" s="414">
        <v>112.12669400000001</v>
      </c>
      <c r="D17" s="255"/>
      <c r="E17" s="263"/>
    </row>
    <row r="18" spans="2:5" x14ac:dyDescent="0.2">
      <c r="B18" s="256" t="s">
        <v>622</v>
      </c>
      <c r="C18" s="414">
        <v>24.816668999999997</v>
      </c>
      <c r="D18" s="255" t="s">
        <v>6</v>
      </c>
      <c r="E18" s="263"/>
    </row>
    <row r="19" spans="2:5" x14ac:dyDescent="0.2">
      <c r="B19" s="254" t="s">
        <v>903</v>
      </c>
      <c r="C19" s="414">
        <v>50.311627999999999</v>
      </c>
      <c r="D19" s="417"/>
      <c r="E19" s="263"/>
    </row>
    <row r="20" spans="2:5" x14ac:dyDescent="0.2">
      <c r="B20" s="254" t="s">
        <v>37</v>
      </c>
      <c r="C20" s="413">
        <v>14.768596000000001</v>
      </c>
      <c r="D20" s="255"/>
      <c r="E20" s="263"/>
    </row>
    <row r="21" spans="2:5" x14ac:dyDescent="0.2">
      <c r="B21" s="254" t="s">
        <v>38</v>
      </c>
      <c r="C21" s="413">
        <v>24.055751999999998</v>
      </c>
      <c r="D21" s="255"/>
      <c r="E21" s="263"/>
    </row>
    <row r="22" spans="2:5" x14ac:dyDescent="0.2">
      <c r="B22" s="258" t="s">
        <v>26</v>
      </c>
      <c r="C22" s="415">
        <v>43600.111830000002</v>
      </c>
      <c r="D22" s="259"/>
      <c r="E22" s="263"/>
    </row>
    <row r="23" spans="2:5" x14ac:dyDescent="0.2">
      <c r="B23" s="253" t="s">
        <v>25</v>
      </c>
      <c r="C23" s="416"/>
      <c r="D23" s="260"/>
      <c r="E23" s="263"/>
    </row>
    <row r="24" spans="2:5" x14ac:dyDescent="0.2">
      <c r="B24" s="254" t="s">
        <v>39</v>
      </c>
      <c r="C24" s="413">
        <v>602.46759899999995</v>
      </c>
      <c r="D24" s="255"/>
      <c r="E24" s="263"/>
    </row>
    <row r="25" spans="2:5" x14ac:dyDescent="0.2">
      <c r="B25" s="254" t="s">
        <v>40</v>
      </c>
      <c r="C25" s="413">
        <v>14313.678404</v>
      </c>
      <c r="D25" s="255"/>
      <c r="E25" s="263"/>
    </row>
    <row r="26" spans="2:5" x14ac:dyDescent="0.2">
      <c r="B26" s="254" t="s">
        <v>33</v>
      </c>
      <c r="C26" s="413">
        <v>21.670705999999999</v>
      </c>
      <c r="D26" s="255" t="s">
        <v>192</v>
      </c>
      <c r="E26" s="263"/>
    </row>
    <row r="27" spans="2:5" x14ac:dyDescent="0.2">
      <c r="B27" s="254" t="s">
        <v>41</v>
      </c>
      <c r="C27" s="413">
        <v>23394.725009000002</v>
      </c>
      <c r="D27" s="255"/>
      <c r="E27" s="263"/>
    </row>
    <row r="28" spans="2:5" x14ac:dyDescent="0.2">
      <c r="B28" s="254" t="s">
        <v>42</v>
      </c>
      <c r="C28" s="413">
        <v>499.926897</v>
      </c>
      <c r="D28" s="255"/>
      <c r="E28" s="263"/>
    </row>
    <row r="29" spans="2:5" x14ac:dyDescent="0.2">
      <c r="B29" s="254" t="s">
        <v>43</v>
      </c>
      <c r="C29" s="413">
        <v>39.686149999999998</v>
      </c>
      <c r="D29" s="255"/>
      <c r="E29" s="263"/>
    </row>
    <row r="30" spans="2:5" x14ac:dyDescent="0.2">
      <c r="B30" s="254" t="s">
        <v>44</v>
      </c>
      <c r="C30" s="413">
        <v>67.766779999999997</v>
      </c>
      <c r="D30" s="255"/>
      <c r="E30" s="263"/>
    </row>
    <row r="31" spans="2:5" x14ac:dyDescent="0.2">
      <c r="B31" s="254" t="s">
        <v>45</v>
      </c>
      <c r="C31" s="413">
        <v>3.3304299999999998</v>
      </c>
      <c r="D31" s="255"/>
      <c r="E31" s="263"/>
    </row>
    <row r="32" spans="2:5" x14ac:dyDescent="0.2">
      <c r="B32" s="418" t="s">
        <v>904</v>
      </c>
      <c r="C32" s="413">
        <v>50.849798999999997</v>
      </c>
      <c r="D32" s="417"/>
      <c r="E32" s="263"/>
    </row>
    <row r="33" spans="2:5" x14ac:dyDescent="0.2">
      <c r="B33" s="254" t="s">
        <v>46</v>
      </c>
      <c r="C33" s="413">
        <v>400.35941600000001</v>
      </c>
      <c r="D33" s="255"/>
      <c r="E33" s="263">
        <f>SUM(C34:C35)-C33</f>
        <v>0</v>
      </c>
    </row>
    <row r="34" spans="2:5" x14ac:dyDescent="0.2">
      <c r="B34" s="256" t="s">
        <v>623</v>
      </c>
      <c r="C34" s="414">
        <v>399.54808300000002</v>
      </c>
      <c r="D34" s="255" t="s">
        <v>8</v>
      </c>
      <c r="E34" s="263"/>
    </row>
    <row r="35" spans="2:5" x14ac:dyDescent="0.2">
      <c r="B35" s="256" t="s">
        <v>624</v>
      </c>
      <c r="C35" s="414">
        <v>0.81133299999999997</v>
      </c>
      <c r="D35" s="255"/>
      <c r="E35" s="263"/>
    </row>
    <row r="36" spans="2:5" x14ac:dyDescent="0.2">
      <c r="B36" s="258" t="s">
        <v>27</v>
      </c>
      <c r="C36" s="415">
        <v>39394.461190000002</v>
      </c>
      <c r="D36" s="259"/>
      <c r="E36" s="263"/>
    </row>
    <row r="37" spans="2:5" x14ac:dyDescent="0.2">
      <c r="B37" s="254" t="s">
        <v>625</v>
      </c>
      <c r="C37" s="413">
        <v>595.089969</v>
      </c>
      <c r="D37" s="255" t="s">
        <v>0</v>
      </c>
      <c r="E37" s="263"/>
    </row>
    <row r="38" spans="2:5" x14ac:dyDescent="0.2">
      <c r="B38" s="254" t="s">
        <v>663</v>
      </c>
      <c r="C38" s="413">
        <v>352.34961099999998</v>
      </c>
      <c r="D38" s="255" t="s">
        <v>7</v>
      </c>
      <c r="E38" s="263"/>
    </row>
    <row r="39" spans="2:5" x14ac:dyDescent="0.2">
      <c r="B39" s="254" t="s">
        <v>626</v>
      </c>
      <c r="C39" s="413">
        <v>3194.0175370000002</v>
      </c>
      <c r="D39" s="255"/>
      <c r="E39" s="263"/>
    </row>
    <row r="40" spans="2:5" x14ac:dyDescent="0.2">
      <c r="B40" s="261" t="s">
        <v>627</v>
      </c>
      <c r="C40" s="414">
        <v>2782.2036300000004</v>
      </c>
      <c r="D40" s="255" t="s">
        <v>1</v>
      </c>
      <c r="E40" s="263">
        <f>SUM(C40:C43)-C39</f>
        <v>0</v>
      </c>
    </row>
    <row r="41" spans="2:5" x14ac:dyDescent="0.2">
      <c r="B41" s="261" t="s">
        <v>628</v>
      </c>
      <c r="C41" s="414">
        <v>277.48164800000001</v>
      </c>
      <c r="D41" s="255" t="s">
        <v>2</v>
      </c>
      <c r="E41" s="257"/>
    </row>
    <row r="42" spans="2:5" x14ac:dyDescent="0.2">
      <c r="B42" s="261" t="s">
        <v>629</v>
      </c>
      <c r="C42" s="414">
        <v>0</v>
      </c>
      <c r="D42" s="255" t="s">
        <v>5</v>
      </c>
    </row>
    <row r="43" spans="2:5" x14ac:dyDescent="0.2">
      <c r="B43" s="261" t="s">
        <v>630</v>
      </c>
      <c r="C43" s="414">
        <v>134.33225899999999</v>
      </c>
      <c r="D43" s="255"/>
    </row>
    <row r="44" spans="2:5" x14ac:dyDescent="0.2">
      <c r="B44" s="254" t="s">
        <v>631</v>
      </c>
      <c r="C44" s="413">
        <v>64.193523999999996</v>
      </c>
      <c r="D44" s="255"/>
    </row>
    <row r="45" spans="2:5" x14ac:dyDescent="0.2">
      <c r="B45" s="258" t="s">
        <v>632</v>
      </c>
      <c r="C45" s="415">
        <v>4205.6506410000002</v>
      </c>
      <c r="D45" s="259"/>
    </row>
    <row r="46" spans="2:5" x14ac:dyDescent="0.2">
      <c r="B46" s="258" t="s">
        <v>633</v>
      </c>
      <c r="C46" s="415">
        <v>43600.111831000002</v>
      </c>
      <c r="D46" s="259"/>
    </row>
    <row r="48" spans="2:5" x14ac:dyDescent="0.2">
      <c r="C48" s="263">
        <f>C22-C46</f>
        <v>-1.0000003385357559E-6</v>
      </c>
    </row>
    <row r="49" spans="3:3" x14ac:dyDescent="0.2">
      <c r="C49" s="262"/>
    </row>
  </sheetData>
  <hyperlinks>
    <hyperlink ref="D1" location="Innhold!A1" display="Tilbake til  oversikt"/>
  </hyperlink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45"/>
  <sheetViews>
    <sheetView zoomScaleNormal="100" workbookViewId="0">
      <selection activeCell="C2" sqref="C2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157" t="s">
        <v>931</v>
      </c>
      <c r="B1" s="157" t="s">
        <v>393</v>
      </c>
      <c r="C1" s="158"/>
      <c r="F1" s="158"/>
    </row>
    <row r="2" spans="1:7" x14ac:dyDescent="0.2">
      <c r="A2" s="156"/>
      <c r="B2" s="159"/>
      <c r="C2" s="185">
        <f>+Innhold!D2</f>
        <v>43921</v>
      </c>
      <c r="D2" s="158"/>
      <c r="E2" s="158"/>
      <c r="F2" s="137" t="s">
        <v>343</v>
      </c>
    </row>
    <row r="3" spans="1:7" x14ac:dyDescent="0.2">
      <c r="A3" s="169">
        <v>1</v>
      </c>
      <c r="B3" s="160" t="s">
        <v>394</v>
      </c>
      <c r="C3" s="161" t="s">
        <v>395</v>
      </c>
      <c r="D3" s="226" t="s">
        <v>395</v>
      </c>
      <c r="E3" s="420" t="s">
        <v>395</v>
      </c>
      <c r="F3" s="161" t="s">
        <v>395</v>
      </c>
      <c r="G3" s="161" t="s">
        <v>395</v>
      </c>
    </row>
    <row r="4" spans="1:7" x14ac:dyDescent="0.2">
      <c r="A4" s="169">
        <v>2</v>
      </c>
      <c r="B4" s="160" t="s">
        <v>396</v>
      </c>
      <c r="C4" s="161" t="s">
        <v>397</v>
      </c>
      <c r="D4" s="226" t="s">
        <v>677</v>
      </c>
      <c r="E4" s="422" t="s">
        <v>905</v>
      </c>
      <c r="F4" s="161" t="s">
        <v>664</v>
      </c>
      <c r="G4" s="161" t="s">
        <v>681</v>
      </c>
    </row>
    <row r="5" spans="1:7" x14ac:dyDescent="0.2">
      <c r="A5" s="169">
        <v>3</v>
      </c>
      <c r="B5" s="162" t="s">
        <v>398</v>
      </c>
      <c r="C5" s="163" t="s">
        <v>399</v>
      </c>
      <c r="D5" s="227" t="s">
        <v>399</v>
      </c>
      <c r="E5" s="421" t="s">
        <v>399</v>
      </c>
      <c r="F5" s="163" t="s">
        <v>399</v>
      </c>
      <c r="G5" s="163" t="s">
        <v>399</v>
      </c>
    </row>
    <row r="6" spans="1:7" x14ac:dyDescent="0.2">
      <c r="A6" s="169"/>
      <c r="B6" s="164" t="s">
        <v>400</v>
      </c>
      <c r="C6" s="165"/>
      <c r="D6" s="228"/>
      <c r="E6" s="425"/>
      <c r="F6" s="165"/>
      <c r="G6" s="165"/>
    </row>
    <row r="7" spans="1:7" ht="22.5" x14ac:dyDescent="0.2">
      <c r="A7" s="169">
        <v>4</v>
      </c>
      <c r="B7" s="160" t="s">
        <v>401</v>
      </c>
      <c r="C7" s="161" t="s">
        <v>402</v>
      </c>
      <c r="D7" s="226" t="s">
        <v>403</v>
      </c>
      <c r="E7" s="422" t="s">
        <v>403</v>
      </c>
      <c r="F7" s="161" t="s">
        <v>404</v>
      </c>
      <c r="G7" s="161" t="s">
        <v>404</v>
      </c>
    </row>
    <row r="8" spans="1:7" ht="22.5" x14ac:dyDescent="0.2">
      <c r="A8" s="169">
        <v>5</v>
      </c>
      <c r="B8" s="160" t="s">
        <v>405</v>
      </c>
      <c r="C8" s="161" t="s">
        <v>402</v>
      </c>
      <c r="D8" s="226" t="s">
        <v>403</v>
      </c>
      <c r="E8" s="422" t="s">
        <v>403</v>
      </c>
      <c r="F8" s="161" t="s">
        <v>404</v>
      </c>
      <c r="G8" s="161" t="s">
        <v>404</v>
      </c>
    </row>
    <row r="9" spans="1:7" ht="22.5" x14ac:dyDescent="0.2">
      <c r="A9" s="169">
        <v>6</v>
      </c>
      <c r="B9" s="160" t="s">
        <v>406</v>
      </c>
      <c r="C9" s="161" t="s">
        <v>407</v>
      </c>
      <c r="D9" s="226" t="s">
        <v>407</v>
      </c>
      <c r="E9" s="422" t="s">
        <v>407</v>
      </c>
      <c r="F9" s="161" t="s">
        <v>407</v>
      </c>
      <c r="G9" s="161" t="s">
        <v>407</v>
      </c>
    </row>
    <row r="10" spans="1:7" ht="31.5" x14ac:dyDescent="0.2">
      <c r="A10" s="169">
        <v>7</v>
      </c>
      <c r="B10" s="160" t="s">
        <v>408</v>
      </c>
      <c r="C10" s="161" t="s">
        <v>911</v>
      </c>
      <c r="D10" s="161" t="s">
        <v>680</v>
      </c>
      <c r="E10" s="420" t="s">
        <v>680</v>
      </c>
      <c r="F10" s="161" t="s">
        <v>46</v>
      </c>
      <c r="G10" s="161" t="s">
        <v>46</v>
      </c>
    </row>
    <row r="11" spans="1:7" x14ac:dyDescent="0.2">
      <c r="A11" s="169">
        <v>8</v>
      </c>
      <c r="B11" s="160" t="s">
        <v>409</v>
      </c>
      <c r="C11" s="166">
        <v>207.3</v>
      </c>
      <c r="D11" s="229">
        <v>200</v>
      </c>
      <c r="E11" s="423">
        <v>150</v>
      </c>
      <c r="F11" s="166">
        <v>200</v>
      </c>
      <c r="G11" s="166">
        <v>200</v>
      </c>
    </row>
    <row r="12" spans="1:7" x14ac:dyDescent="0.2">
      <c r="A12" s="169">
        <v>9</v>
      </c>
      <c r="B12" s="160" t="s">
        <v>410</v>
      </c>
      <c r="C12" s="166" t="s">
        <v>411</v>
      </c>
      <c r="D12" s="230" t="s">
        <v>412</v>
      </c>
      <c r="E12" s="422" t="s">
        <v>906</v>
      </c>
      <c r="F12" s="166" t="s">
        <v>665</v>
      </c>
      <c r="G12" s="166" t="s">
        <v>665</v>
      </c>
    </row>
    <row r="13" spans="1:7" x14ac:dyDescent="0.2">
      <c r="A13" s="169" t="s">
        <v>413</v>
      </c>
      <c r="B13" s="160" t="s">
        <v>414</v>
      </c>
      <c r="C13" s="166" t="s">
        <v>415</v>
      </c>
      <c r="D13" s="230">
        <v>100</v>
      </c>
      <c r="E13" s="422">
        <v>100</v>
      </c>
      <c r="F13" s="166">
        <v>100</v>
      </c>
      <c r="G13" s="166">
        <v>100</v>
      </c>
    </row>
    <row r="14" spans="1:7" x14ac:dyDescent="0.2">
      <c r="A14" s="169" t="s">
        <v>416</v>
      </c>
      <c r="B14" s="160" t="s">
        <v>417</v>
      </c>
      <c r="C14" s="166" t="s">
        <v>411</v>
      </c>
      <c r="D14" s="230">
        <v>100</v>
      </c>
      <c r="E14" s="422">
        <v>100</v>
      </c>
      <c r="F14" s="166">
        <v>100</v>
      </c>
      <c r="G14" s="166">
        <v>100</v>
      </c>
    </row>
    <row r="15" spans="1:7" ht="21" x14ac:dyDescent="0.2">
      <c r="A15" s="169">
        <v>10</v>
      </c>
      <c r="B15" s="160" t="s">
        <v>418</v>
      </c>
      <c r="C15" s="161" t="s">
        <v>419</v>
      </c>
      <c r="D15" s="226" t="s">
        <v>419</v>
      </c>
      <c r="E15" s="422" t="s">
        <v>419</v>
      </c>
      <c r="F15" s="161" t="s">
        <v>420</v>
      </c>
      <c r="G15" s="161" t="s">
        <v>420</v>
      </c>
    </row>
    <row r="16" spans="1:7" x14ac:dyDescent="0.2">
      <c r="A16" s="169">
        <v>11</v>
      </c>
      <c r="B16" s="160" t="s">
        <v>421</v>
      </c>
      <c r="C16" s="167">
        <v>32499</v>
      </c>
      <c r="D16" s="231">
        <v>43361</v>
      </c>
      <c r="E16" s="426">
        <v>43650</v>
      </c>
      <c r="F16" s="167">
        <v>43147</v>
      </c>
      <c r="G16" s="167">
        <v>43369</v>
      </c>
    </row>
    <row r="17" spans="1:7" x14ac:dyDescent="0.2">
      <c r="A17" s="169">
        <v>12</v>
      </c>
      <c r="B17" s="160" t="s">
        <v>422</v>
      </c>
      <c r="C17" s="161" t="s">
        <v>411</v>
      </c>
      <c r="D17" s="226" t="s">
        <v>423</v>
      </c>
      <c r="E17" s="422" t="s">
        <v>423</v>
      </c>
      <c r="F17" s="161" t="s">
        <v>424</v>
      </c>
      <c r="G17" s="161" t="s">
        <v>424</v>
      </c>
    </row>
    <row r="18" spans="1:7" x14ac:dyDescent="0.2">
      <c r="A18" s="169">
        <v>13</v>
      </c>
      <c r="B18" s="160" t="s">
        <v>425</v>
      </c>
      <c r="C18" s="161" t="s">
        <v>411</v>
      </c>
      <c r="D18" s="192" t="s">
        <v>426</v>
      </c>
      <c r="E18" s="422" t="s">
        <v>426</v>
      </c>
      <c r="F18" s="192">
        <v>46799</v>
      </c>
      <c r="G18" s="192">
        <v>47022</v>
      </c>
    </row>
    <row r="19" spans="1:7" x14ac:dyDescent="0.2">
      <c r="A19" s="169">
        <v>14</v>
      </c>
      <c r="B19" s="160" t="s">
        <v>427</v>
      </c>
      <c r="C19" s="161" t="s">
        <v>411</v>
      </c>
      <c r="D19" s="226" t="s">
        <v>428</v>
      </c>
      <c r="E19" s="422" t="s">
        <v>428</v>
      </c>
      <c r="F19" s="161" t="s">
        <v>428</v>
      </c>
      <c r="G19" s="161" t="s">
        <v>428</v>
      </c>
    </row>
    <row r="20" spans="1:7" ht="63" x14ac:dyDescent="0.2">
      <c r="A20" s="169">
        <v>15</v>
      </c>
      <c r="B20" s="162" t="s">
        <v>429</v>
      </c>
      <c r="C20" s="161" t="s">
        <v>411</v>
      </c>
      <c r="D20" s="226" t="s">
        <v>678</v>
      </c>
      <c r="E20" s="422" t="s">
        <v>907</v>
      </c>
      <c r="F20" s="161" t="s">
        <v>666</v>
      </c>
      <c r="G20" s="161" t="s">
        <v>682</v>
      </c>
    </row>
    <row r="21" spans="1:7" ht="52.5" x14ac:dyDescent="0.2">
      <c r="A21" s="169">
        <v>16</v>
      </c>
      <c r="B21" s="160" t="s">
        <v>430</v>
      </c>
      <c r="C21" s="161" t="s">
        <v>411</v>
      </c>
      <c r="D21" s="226" t="s">
        <v>679</v>
      </c>
      <c r="E21" s="422" t="s">
        <v>908</v>
      </c>
      <c r="F21" s="161" t="s">
        <v>667</v>
      </c>
      <c r="G21" s="161" t="s">
        <v>431</v>
      </c>
    </row>
    <row r="22" spans="1:7" x14ac:dyDescent="0.2">
      <c r="A22" s="169"/>
      <c r="B22" s="164" t="s">
        <v>432</v>
      </c>
      <c r="C22" s="165"/>
      <c r="D22" s="228"/>
      <c r="E22" s="424"/>
      <c r="F22" s="165"/>
      <c r="G22" s="165"/>
    </row>
    <row r="23" spans="1:7" x14ac:dyDescent="0.2">
      <c r="A23" s="169">
        <v>17</v>
      </c>
      <c r="B23" s="160" t="s">
        <v>433</v>
      </c>
      <c r="C23" s="161" t="s">
        <v>434</v>
      </c>
      <c r="D23" s="226" t="s">
        <v>434</v>
      </c>
      <c r="E23" s="422" t="s">
        <v>434</v>
      </c>
      <c r="F23" s="161" t="s">
        <v>434</v>
      </c>
      <c r="G23" s="161" t="s">
        <v>434</v>
      </c>
    </row>
    <row r="24" spans="1:7" ht="22.5" x14ac:dyDescent="0.2">
      <c r="A24" s="169">
        <v>18</v>
      </c>
      <c r="B24" s="160" t="s">
        <v>435</v>
      </c>
      <c r="C24" s="161" t="s">
        <v>411</v>
      </c>
      <c r="D24" s="226" t="s">
        <v>436</v>
      </c>
      <c r="E24" s="422" t="s">
        <v>909</v>
      </c>
      <c r="F24" s="161" t="s">
        <v>668</v>
      </c>
      <c r="G24" s="161" t="s">
        <v>683</v>
      </c>
    </row>
    <row r="25" spans="1:7" x14ac:dyDescent="0.2">
      <c r="A25" s="169">
        <v>19</v>
      </c>
      <c r="B25" s="160" t="s">
        <v>437</v>
      </c>
      <c r="C25" s="161" t="s">
        <v>411</v>
      </c>
      <c r="D25" s="226" t="s">
        <v>438</v>
      </c>
      <c r="E25" s="422" t="s">
        <v>438</v>
      </c>
      <c r="F25" s="161" t="s">
        <v>438</v>
      </c>
      <c r="G25" s="161" t="s">
        <v>438</v>
      </c>
    </row>
    <row r="26" spans="1:7" x14ac:dyDescent="0.2">
      <c r="A26" s="169" t="s">
        <v>439</v>
      </c>
      <c r="B26" s="160" t="s">
        <v>440</v>
      </c>
      <c r="C26" s="161" t="s">
        <v>411</v>
      </c>
      <c r="D26" s="226" t="s">
        <v>441</v>
      </c>
      <c r="E26" s="422" t="s">
        <v>441</v>
      </c>
      <c r="F26" s="161" t="s">
        <v>442</v>
      </c>
      <c r="G26" s="161" t="s">
        <v>442</v>
      </c>
    </row>
    <row r="27" spans="1:7" x14ac:dyDescent="0.2">
      <c r="A27" s="169" t="s">
        <v>443</v>
      </c>
      <c r="B27" s="160" t="s">
        <v>444</v>
      </c>
      <c r="C27" s="161" t="s">
        <v>411</v>
      </c>
      <c r="D27" s="226" t="s">
        <v>441</v>
      </c>
      <c r="E27" s="422" t="s">
        <v>441</v>
      </c>
      <c r="F27" s="161" t="s">
        <v>442</v>
      </c>
      <c r="G27" s="161" t="s">
        <v>442</v>
      </c>
    </row>
    <row r="28" spans="1:7" x14ac:dyDescent="0.2">
      <c r="A28" s="169">
        <v>21</v>
      </c>
      <c r="B28" s="160" t="s">
        <v>445</v>
      </c>
      <c r="C28" s="161" t="s">
        <v>411</v>
      </c>
      <c r="D28" s="226" t="s">
        <v>438</v>
      </c>
      <c r="E28" s="422" t="s">
        <v>438</v>
      </c>
      <c r="F28" s="161" t="s">
        <v>438</v>
      </c>
      <c r="G28" s="161" t="s">
        <v>438</v>
      </c>
    </row>
    <row r="29" spans="1:7" x14ac:dyDescent="0.2">
      <c r="A29" s="169">
        <v>22</v>
      </c>
      <c r="B29" s="160" t="s">
        <v>446</v>
      </c>
      <c r="C29" s="161" t="s">
        <v>411</v>
      </c>
      <c r="D29" s="226" t="s">
        <v>675</v>
      </c>
      <c r="E29" s="420" t="s">
        <v>675</v>
      </c>
      <c r="F29" s="226" t="s">
        <v>675</v>
      </c>
      <c r="G29" s="226" t="s">
        <v>675</v>
      </c>
    </row>
    <row r="30" spans="1:7" x14ac:dyDescent="0.2">
      <c r="A30" s="169"/>
      <c r="B30" s="164" t="s">
        <v>447</v>
      </c>
      <c r="C30" s="165"/>
      <c r="D30" s="228"/>
      <c r="E30" s="424"/>
      <c r="F30" s="165"/>
      <c r="G30" s="165"/>
    </row>
    <row r="31" spans="1:7" x14ac:dyDescent="0.2">
      <c r="A31" s="169">
        <v>23</v>
      </c>
      <c r="B31" s="160" t="s">
        <v>448</v>
      </c>
      <c r="C31" s="161" t="s">
        <v>931</v>
      </c>
      <c r="D31" s="226" t="s">
        <v>428</v>
      </c>
      <c r="E31" s="422" t="s">
        <v>428</v>
      </c>
      <c r="F31" s="161" t="s">
        <v>438</v>
      </c>
      <c r="G31" s="161" t="s">
        <v>438</v>
      </c>
    </row>
    <row r="32" spans="1:7" ht="136.5" x14ac:dyDescent="0.2">
      <c r="A32" s="169">
        <v>24</v>
      </c>
      <c r="B32" s="160" t="s">
        <v>449</v>
      </c>
      <c r="C32" s="161" t="s">
        <v>411</v>
      </c>
      <c r="D32" s="226" t="s">
        <v>450</v>
      </c>
      <c r="E32" s="422" t="s">
        <v>450</v>
      </c>
      <c r="F32" s="161" t="s">
        <v>411</v>
      </c>
      <c r="G32" s="161" t="s">
        <v>411</v>
      </c>
    </row>
    <row r="33" spans="1:7" x14ac:dyDescent="0.2">
      <c r="A33" s="169">
        <v>25</v>
      </c>
      <c r="B33" s="160" t="s">
        <v>451</v>
      </c>
      <c r="C33" s="161" t="s">
        <v>411</v>
      </c>
      <c r="D33" s="226" t="s">
        <v>452</v>
      </c>
      <c r="E33" s="422" t="s">
        <v>452</v>
      </c>
      <c r="F33" s="161" t="s">
        <v>676</v>
      </c>
      <c r="G33" s="161" t="s">
        <v>676</v>
      </c>
    </row>
    <row r="34" spans="1:7" x14ac:dyDescent="0.2">
      <c r="A34" s="169">
        <v>26</v>
      </c>
      <c r="B34" s="160" t="s">
        <v>453</v>
      </c>
      <c r="C34" s="161" t="s">
        <v>411</v>
      </c>
      <c r="D34" s="226" t="s">
        <v>411</v>
      </c>
      <c r="E34" s="422" t="s">
        <v>411</v>
      </c>
      <c r="F34" s="161" t="s">
        <v>411</v>
      </c>
      <c r="G34" s="161" t="s">
        <v>411</v>
      </c>
    </row>
    <row r="35" spans="1:7" x14ac:dyDescent="0.2">
      <c r="A35" s="169">
        <v>27</v>
      </c>
      <c r="B35" s="160" t="s">
        <v>454</v>
      </c>
      <c r="C35" s="161" t="s">
        <v>411</v>
      </c>
      <c r="D35" s="226" t="s">
        <v>455</v>
      </c>
      <c r="E35" s="422" t="s">
        <v>455</v>
      </c>
      <c r="F35" s="161" t="s">
        <v>411</v>
      </c>
      <c r="G35" s="161" t="s">
        <v>411</v>
      </c>
    </row>
    <row r="36" spans="1:7" x14ac:dyDescent="0.2">
      <c r="A36" s="169">
        <v>28</v>
      </c>
      <c r="B36" s="160" t="s">
        <v>456</v>
      </c>
      <c r="C36" s="161" t="s">
        <v>411</v>
      </c>
      <c r="D36" s="226" t="s">
        <v>402</v>
      </c>
      <c r="E36" s="422" t="s">
        <v>402</v>
      </c>
      <c r="F36" s="161" t="s">
        <v>411</v>
      </c>
      <c r="G36" s="161" t="s">
        <v>411</v>
      </c>
    </row>
    <row r="37" spans="1:7" x14ac:dyDescent="0.2">
      <c r="A37" s="169">
        <v>29</v>
      </c>
      <c r="B37" s="160" t="s">
        <v>457</v>
      </c>
      <c r="C37" s="161" t="s">
        <v>411</v>
      </c>
      <c r="D37" s="226" t="s">
        <v>395</v>
      </c>
      <c r="E37" s="422" t="s">
        <v>395</v>
      </c>
      <c r="F37" s="161" t="s">
        <v>411</v>
      </c>
      <c r="G37" s="161" t="s">
        <v>411</v>
      </c>
    </row>
    <row r="38" spans="1:7" x14ac:dyDescent="0.2">
      <c r="A38" s="169">
        <v>30</v>
      </c>
      <c r="B38" s="168" t="s">
        <v>458</v>
      </c>
      <c r="C38" s="161" t="s">
        <v>438</v>
      </c>
      <c r="D38" s="226" t="s">
        <v>428</v>
      </c>
      <c r="E38" s="422" t="s">
        <v>428</v>
      </c>
      <c r="F38" s="161" t="s">
        <v>438</v>
      </c>
      <c r="G38" s="161" t="s">
        <v>438</v>
      </c>
    </row>
    <row r="39" spans="1:7" ht="63" x14ac:dyDescent="0.2">
      <c r="A39" s="169">
        <v>31</v>
      </c>
      <c r="B39" s="168" t="s">
        <v>459</v>
      </c>
      <c r="C39" s="161" t="s">
        <v>411</v>
      </c>
      <c r="D39" s="226" t="s">
        <v>460</v>
      </c>
      <c r="E39" s="422" t="s">
        <v>460</v>
      </c>
      <c r="F39" s="161" t="s">
        <v>411</v>
      </c>
      <c r="G39" s="161" t="s">
        <v>411</v>
      </c>
    </row>
    <row r="40" spans="1:7" x14ac:dyDescent="0.2">
      <c r="A40" s="169">
        <v>32</v>
      </c>
      <c r="B40" s="160" t="s">
        <v>461</v>
      </c>
      <c r="C40" s="161" t="s">
        <v>411</v>
      </c>
      <c r="D40" s="226" t="s">
        <v>452</v>
      </c>
      <c r="E40" s="422" t="s">
        <v>452</v>
      </c>
      <c r="F40" s="161" t="s">
        <v>411</v>
      </c>
      <c r="G40" s="161" t="s">
        <v>411</v>
      </c>
    </row>
    <row r="41" spans="1:7" x14ac:dyDescent="0.2">
      <c r="A41" s="169">
        <v>33</v>
      </c>
      <c r="B41" s="160" t="s">
        <v>462</v>
      </c>
      <c r="C41" s="161" t="s">
        <v>411</v>
      </c>
      <c r="D41" s="226" t="s">
        <v>463</v>
      </c>
      <c r="E41" s="422" t="s">
        <v>910</v>
      </c>
      <c r="F41" s="161" t="s">
        <v>411</v>
      </c>
      <c r="G41" s="161" t="s">
        <v>411</v>
      </c>
    </row>
    <row r="42" spans="1:7" ht="45" x14ac:dyDescent="0.2">
      <c r="A42" s="169">
        <v>34</v>
      </c>
      <c r="B42" s="168" t="s">
        <v>464</v>
      </c>
      <c r="C42" s="161" t="s">
        <v>411</v>
      </c>
      <c r="D42" s="226" t="s">
        <v>465</v>
      </c>
      <c r="E42" s="422" t="s">
        <v>465</v>
      </c>
      <c r="F42" s="161" t="s">
        <v>411</v>
      </c>
      <c r="G42" s="161" t="s">
        <v>411</v>
      </c>
    </row>
    <row r="43" spans="1:7" ht="21" x14ac:dyDescent="0.2">
      <c r="A43" s="169">
        <v>35</v>
      </c>
      <c r="B43" s="160" t="s">
        <v>466</v>
      </c>
      <c r="C43" s="161" t="s">
        <v>467</v>
      </c>
      <c r="D43" s="226" t="s">
        <v>46</v>
      </c>
      <c r="E43" s="422" t="s">
        <v>46</v>
      </c>
      <c r="F43" s="161" t="s">
        <v>468</v>
      </c>
      <c r="G43" s="161" t="s">
        <v>468</v>
      </c>
    </row>
    <row r="44" spans="1:7" x14ac:dyDescent="0.2">
      <c r="A44" s="169">
        <v>36</v>
      </c>
      <c r="B44" s="160" t="s">
        <v>469</v>
      </c>
      <c r="C44" s="161" t="s">
        <v>411</v>
      </c>
      <c r="D44" s="226" t="s">
        <v>438</v>
      </c>
      <c r="E44" s="422" t="s">
        <v>438</v>
      </c>
      <c r="F44" s="161" t="s">
        <v>438</v>
      </c>
      <c r="G44" s="161" t="s">
        <v>438</v>
      </c>
    </row>
    <row r="45" spans="1:7" x14ac:dyDescent="0.2">
      <c r="A45" s="169">
        <v>37</v>
      </c>
      <c r="B45" s="160" t="s">
        <v>470</v>
      </c>
      <c r="C45" s="161" t="s">
        <v>411</v>
      </c>
      <c r="D45" s="226" t="s">
        <v>411</v>
      </c>
      <c r="E45" s="422" t="s">
        <v>411</v>
      </c>
      <c r="F45" s="161" t="s">
        <v>411</v>
      </c>
      <c r="G45" s="161" t="s">
        <v>411</v>
      </c>
    </row>
  </sheetData>
  <hyperlinks>
    <hyperlink ref="F2" location="Innhold!A1" display="Tilbake til  oversikt"/>
  </hyperlinks>
  <pageMargins left="0.25" right="0.25" top="0.75" bottom="0.75" header="0.3" footer="0.3"/>
  <pageSetup paperSize="9" scale="5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6"/>
  <sheetViews>
    <sheetView workbookViewId="0">
      <selection activeCell="J2" sqref="J2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19" t="s">
        <v>933</v>
      </c>
      <c r="B1" s="19" t="s">
        <v>308</v>
      </c>
      <c r="C1" s="19"/>
      <c r="G1" s="143">
        <v>43830</v>
      </c>
      <c r="K1" s="17"/>
    </row>
    <row r="2" spans="1:11" x14ac:dyDescent="0.15">
      <c r="B2" s="11"/>
      <c r="K2" s="137" t="s">
        <v>343</v>
      </c>
    </row>
    <row r="3" spans="1:11" ht="31.5" x14ac:dyDescent="0.15">
      <c r="B3" s="41"/>
      <c r="C3" s="1" t="s">
        <v>218</v>
      </c>
      <c r="D3" s="1" t="s">
        <v>219</v>
      </c>
      <c r="E3" s="1" t="s">
        <v>220</v>
      </c>
      <c r="F3" s="1" t="s">
        <v>55</v>
      </c>
    </row>
    <row r="4" spans="1:11" ht="12" customHeight="1" x14ac:dyDescent="0.15">
      <c r="A4" s="456" t="s">
        <v>912</v>
      </c>
      <c r="B4" s="457"/>
      <c r="C4" s="36">
        <v>34110</v>
      </c>
      <c r="D4" s="36">
        <v>1738</v>
      </c>
      <c r="E4" s="36">
        <v>88</v>
      </c>
      <c r="F4" s="36">
        <v>35936</v>
      </c>
    </row>
    <row r="5" spans="1:11" ht="12" customHeight="1" x14ac:dyDescent="0.15">
      <c r="A5" s="456" t="s">
        <v>913</v>
      </c>
      <c r="B5" s="457"/>
      <c r="C5" s="36">
        <v>34541.5</v>
      </c>
      <c r="D5" s="36">
        <v>1709.5</v>
      </c>
      <c r="E5" s="36">
        <v>97</v>
      </c>
      <c r="F5" s="36">
        <v>36413.5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5"/>
  <sheetViews>
    <sheetView workbookViewId="0">
      <selection activeCell="J2" sqref="J2"/>
    </sheetView>
  </sheetViews>
  <sheetFormatPr baseColWidth="10" defaultRowHeight="10.5" x14ac:dyDescent="0.15"/>
  <cols>
    <col min="1" max="1" width="39.83203125" style="37" customWidth="1"/>
    <col min="2" max="4" width="13.6640625" style="12" customWidth="1"/>
    <col min="5" max="16384" width="12" style="12"/>
  </cols>
  <sheetData>
    <row r="1" spans="1:9" x14ac:dyDescent="0.15">
      <c r="A1" s="20" t="s">
        <v>934</v>
      </c>
      <c r="D1" s="143">
        <v>43830</v>
      </c>
    </row>
    <row r="2" spans="1:9" x14ac:dyDescent="0.15">
      <c r="A2" s="12"/>
      <c r="I2" s="137" t="s">
        <v>343</v>
      </c>
    </row>
    <row r="3" spans="1:9" ht="31.5" x14ac:dyDescent="0.15">
      <c r="A3" s="38"/>
      <c r="B3" s="1" t="s">
        <v>221</v>
      </c>
      <c r="C3" s="1" t="s">
        <v>220</v>
      </c>
      <c r="D3" s="1" t="s">
        <v>222</v>
      </c>
    </row>
    <row r="4" spans="1:9" x14ac:dyDescent="0.15">
      <c r="A4" s="35" t="s">
        <v>223</v>
      </c>
      <c r="B4" s="36">
        <v>29349.261152081323</v>
      </c>
      <c r="C4" s="36">
        <v>2.7690000000000001</v>
      </c>
      <c r="D4" s="36">
        <v>1488.5619899000001</v>
      </c>
    </row>
    <row r="5" spans="1:9" x14ac:dyDescent="0.15">
      <c r="A5" s="35" t="s">
        <v>224</v>
      </c>
      <c r="B5" s="36">
        <v>96.968858991566719</v>
      </c>
      <c r="C5" s="36">
        <v>0.40100000000000002</v>
      </c>
      <c r="D5" s="36">
        <v>12.535451</v>
      </c>
    </row>
    <row r="6" spans="1:9" x14ac:dyDescent="0.15">
      <c r="A6" s="35" t="s">
        <v>225</v>
      </c>
      <c r="B6" s="36">
        <v>80.73662300052024</v>
      </c>
      <c r="C6" s="36">
        <v>7.6196840000000003</v>
      </c>
      <c r="D6" s="36">
        <v>17.569638000000001</v>
      </c>
    </row>
    <row r="7" spans="1:9" x14ac:dyDescent="0.15">
      <c r="A7" s="35" t="s">
        <v>226</v>
      </c>
      <c r="B7" s="36">
        <v>417.48077098185189</v>
      </c>
      <c r="C7" s="36">
        <v>29.306169000000001</v>
      </c>
      <c r="D7" s="36">
        <v>42.067483000000003</v>
      </c>
    </row>
    <row r="8" spans="1:9" x14ac:dyDescent="0.15">
      <c r="A8" s="35" t="s">
        <v>310</v>
      </c>
      <c r="B8" s="36">
        <v>133.1586058865939</v>
      </c>
      <c r="C8" s="36">
        <v>8.5407820000000001</v>
      </c>
      <c r="D8" s="36">
        <v>26.616119000000001</v>
      </c>
    </row>
    <row r="9" spans="1:9" x14ac:dyDescent="0.15">
      <c r="A9" s="35" t="s">
        <v>227</v>
      </c>
      <c r="B9" s="36">
        <v>34.228382857036664</v>
      </c>
      <c r="C9" s="36">
        <v>5.1769999999999996</v>
      </c>
      <c r="D9" s="36">
        <v>4.9188900000000002</v>
      </c>
    </row>
    <row r="10" spans="1:9" x14ac:dyDescent="0.15">
      <c r="A10" s="35" t="s">
        <v>228</v>
      </c>
      <c r="B10" s="36">
        <v>130.95407280619358</v>
      </c>
      <c r="C10" s="36">
        <v>6.1219999999999997E-2</v>
      </c>
      <c r="D10" s="36">
        <v>5.3207750000000003</v>
      </c>
    </row>
    <row r="11" spans="1:9" x14ac:dyDescent="0.15">
      <c r="A11" s="35" t="s">
        <v>309</v>
      </c>
      <c r="B11" s="36">
        <v>788.46911913370582</v>
      </c>
      <c r="C11" s="36">
        <v>3.0399530000000001</v>
      </c>
      <c r="D11" s="36">
        <v>15.713697</v>
      </c>
    </row>
    <row r="12" spans="1:9" x14ac:dyDescent="0.15">
      <c r="A12" s="35" t="s">
        <v>167</v>
      </c>
      <c r="B12" s="36">
        <v>3264.0073941871274</v>
      </c>
      <c r="C12" s="36">
        <v>30.688534000000001</v>
      </c>
      <c r="D12" s="36">
        <v>124.220353</v>
      </c>
    </row>
    <row r="13" spans="1:9" x14ac:dyDescent="0.15">
      <c r="A13" s="35" t="s">
        <v>229</v>
      </c>
      <c r="B13" s="36">
        <v>41.956439074082212</v>
      </c>
      <c r="C13" s="36">
        <v>0</v>
      </c>
      <c r="D13" s="36">
        <v>0</v>
      </c>
    </row>
    <row r="14" spans="1:9" x14ac:dyDescent="0.15">
      <c r="A14" s="35" t="s">
        <v>922</v>
      </c>
      <c r="B14" s="36">
        <v>9</v>
      </c>
      <c r="C14" s="36">
        <v>0</v>
      </c>
      <c r="D14" s="36">
        <v>0</v>
      </c>
    </row>
    <row r="15" spans="1:9" x14ac:dyDescent="0.15">
      <c r="A15" s="35" t="s">
        <v>188</v>
      </c>
      <c r="B15" s="42">
        <f>+SUM(B4:B13)-B14</f>
        <v>34328.221419000009</v>
      </c>
      <c r="C15" s="42">
        <f>+SUM(C4:C13)-C14</f>
        <v>87.603341999999998</v>
      </c>
      <c r="D15" s="42">
        <f>+SUM(D4:D13)-D14</f>
        <v>1737.5243958999997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6"/>
  <sheetViews>
    <sheetView workbookViewId="0">
      <selection activeCell="J2" sqref="J2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19" t="s">
        <v>932</v>
      </c>
      <c r="B1" s="20" t="s">
        <v>347</v>
      </c>
      <c r="E1" s="143">
        <v>43830</v>
      </c>
    </row>
    <row r="2" spans="1:11" x14ac:dyDescent="0.15">
      <c r="K2" s="137" t="s">
        <v>343</v>
      </c>
    </row>
    <row r="3" spans="1:11" x14ac:dyDescent="0.15">
      <c r="A3" s="38"/>
      <c r="B3" s="1" t="s">
        <v>221</v>
      </c>
      <c r="C3" s="1" t="s">
        <v>220</v>
      </c>
    </row>
    <row r="4" spans="1:11" x14ac:dyDescent="0.15">
      <c r="A4" s="35" t="s">
        <v>230</v>
      </c>
      <c r="B4" s="36">
        <v>5190.0249723146944</v>
      </c>
      <c r="C4" s="36">
        <v>24.712225</v>
      </c>
    </row>
    <row r="5" spans="1:11" x14ac:dyDescent="0.15">
      <c r="A5" s="35" t="s">
        <v>231</v>
      </c>
      <c r="B5" s="36">
        <v>2399.0309885713723</v>
      </c>
      <c r="C5" s="36">
        <v>10.700913</v>
      </c>
    </row>
    <row r="6" spans="1:11" x14ac:dyDescent="0.15">
      <c r="A6" s="35" t="s">
        <v>232</v>
      </c>
      <c r="B6" s="36">
        <v>2127.4155070750121</v>
      </c>
      <c r="C6" s="36">
        <v>9.2476909999999997</v>
      </c>
    </row>
    <row r="7" spans="1:11" x14ac:dyDescent="0.15">
      <c r="A7" s="35" t="s">
        <v>233</v>
      </c>
      <c r="B7" s="36">
        <v>4479.2937905406516</v>
      </c>
      <c r="C7" s="36">
        <v>5.6901349999999997</v>
      </c>
    </row>
    <row r="8" spans="1:11" x14ac:dyDescent="0.15">
      <c r="A8" s="35" t="s">
        <v>234</v>
      </c>
      <c r="B8" s="36">
        <v>6656.4026261873523</v>
      </c>
      <c r="C8" s="36">
        <v>18.392306999999999</v>
      </c>
    </row>
    <row r="9" spans="1:11" x14ac:dyDescent="0.15">
      <c r="A9" s="35" t="s">
        <v>235</v>
      </c>
      <c r="B9" s="36">
        <v>5703.2989010383271</v>
      </c>
      <c r="C9" s="36">
        <v>15.595402</v>
      </c>
    </row>
    <row r="10" spans="1:11" x14ac:dyDescent="0.15">
      <c r="A10" s="35" t="s">
        <v>236</v>
      </c>
      <c r="B10" s="36">
        <v>2787.3147958564423</v>
      </c>
      <c r="C10" s="36">
        <v>3.1446689999999999</v>
      </c>
    </row>
    <row r="11" spans="1:11" x14ac:dyDescent="0.15">
      <c r="A11" s="35" t="s">
        <v>237</v>
      </c>
      <c r="B11" s="36">
        <v>1785.4409575262769</v>
      </c>
      <c r="C11" s="36">
        <v>0.12</v>
      </c>
    </row>
    <row r="12" spans="1:11" x14ac:dyDescent="0.15">
      <c r="A12" s="35" t="s">
        <v>238</v>
      </c>
      <c r="B12" s="36">
        <v>3167.0424401067571</v>
      </c>
      <c r="C12" s="36">
        <v>0</v>
      </c>
    </row>
    <row r="13" spans="1:11" x14ac:dyDescent="0.15">
      <c r="A13" s="35" t="s">
        <v>229</v>
      </c>
      <c r="B13" s="36">
        <v>41.956439311430067</v>
      </c>
      <c r="C13" s="36">
        <v>0</v>
      </c>
    </row>
    <row r="14" spans="1:11" x14ac:dyDescent="0.15">
      <c r="A14" s="35" t="s">
        <v>188</v>
      </c>
      <c r="B14" s="36">
        <v>34337.221418528316</v>
      </c>
      <c r="C14" s="36">
        <v>87.603341999999998</v>
      </c>
    </row>
    <row r="16" spans="1:11" x14ac:dyDescent="0.15">
      <c r="A16" s="43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45</vt:i4>
      </vt:variant>
      <vt:variant>
        <vt:lpstr>Navngitte områder</vt:lpstr>
      </vt:variant>
      <vt:variant>
        <vt:i4>32</vt:i4>
      </vt:variant>
    </vt:vector>
  </HeadingPairs>
  <TitlesOfParts>
    <vt:vector size="77" baseType="lpstr">
      <vt:lpstr>Innhold</vt:lpstr>
      <vt:lpstr>KM1</vt:lpstr>
      <vt:lpstr>CCyB1</vt:lpstr>
      <vt:lpstr>CC1</vt:lpstr>
      <vt:lpstr>CC2</vt:lpstr>
      <vt:lpstr>CCA</vt:lpstr>
      <vt:lpstr>A1</vt:lpstr>
      <vt:lpstr>A2</vt:lpstr>
      <vt:lpstr>A3</vt:lpstr>
      <vt:lpstr>A4</vt:lpstr>
      <vt:lpstr>A5</vt:lpstr>
      <vt:lpstr>LR1</vt:lpstr>
      <vt:lpstr>LR2</vt:lpstr>
      <vt:lpstr>LIQ 1</vt:lpstr>
      <vt:lpstr>LIQ 2</vt:lpstr>
      <vt:lpstr>EU OV1</vt:lpstr>
      <vt:lpstr>EU LI1</vt:lpstr>
      <vt:lpstr>EU LI2</vt:lpstr>
      <vt:lpstr>EU CR1-A</vt:lpstr>
      <vt:lpstr>EU CR1-B</vt:lpstr>
      <vt:lpstr>EU CR1-C</vt:lpstr>
      <vt:lpstr>EU CR1-D</vt:lpstr>
      <vt:lpstr>EU CR1-E</vt:lpstr>
      <vt:lpstr>EU CR2-A</vt:lpstr>
      <vt:lpstr>EU CR2-B</vt:lpstr>
      <vt:lpstr>EU CRB-B</vt:lpstr>
      <vt:lpstr>EU CRB-D</vt:lpstr>
      <vt:lpstr>EU-CRB-E</vt:lpstr>
      <vt:lpstr>EU CR3</vt:lpstr>
      <vt:lpstr>EU CR4</vt:lpstr>
      <vt:lpstr>EU CR5</vt:lpstr>
      <vt:lpstr>EU INS1</vt:lpstr>
      <vt:lpstr>EU CCR1</vt:lpstr>
      <vt:lpstr>EU CCR2</vt:lpstr>
      <vt:lpstr>EU CCR3</vt:lpstr>
      <vt:lpstr>EU CCR5-A</vt:lpstr>
      <vt:lpstr>EU CCR5-B</vt:lpstr>
      <vt:lpstr>EU CCR6</vt:lpstr>
      <vt:lpstr>EU CCR8</vt:lpstr>
      <vt:lpstr>SEC1</vt:lpstr>
      <vt:lpstr>SEC2</vt:lpstr>
      <vt:lpstr>SEC3</vt:lpstr>
      <vt:lpstr>SEC4</vt:lpstr>
      <vt:lpstr>IRRBB1</vt:lpstr>
      <vt:lpstr>ENC</vt:lpstr>
      <vt:lpstr>'A4'!Print_Area</vt:lpstr>
      <vt:lpstr>'CC1'!Print_Area</vt:lpstr>
      <vt:lpstr>CCA!Print_Area</vt:lpstr>
      <vt:lpstr>'EU CCR1'!Print_Area</vt:lpstr>
      <vt:lpstr>'EU CCR3'!Print_Area</vt:lpstr>
      <vt:lpstr>'EU CCR5-A'!Print_Area</vt:lpstr>
      <vt:lpstr>'EU CCR6'!Print_Area</vt:lpstr>
      <vt:lpstr>'EU CR1-A'!Print_Area</vt:lpstr>
      <vt:lpstr>'EU CR1-B'!Print_Area</vt:lpstr>
      <vt:lpstr>'EU CR1-C'!Print_Area</vt:lpstr>
      <vt:lpstr>'EU CR1-E'!Print_Area</vt:lpstr>
      <vt:lpstr>'EU CR4'!Print_Area</vt:lpstr>
      <vt:lpstr>'EU CR5'!Print_Area</vt:lpstr>
      <vt:lpstr>'EU LI2'!Print_Area</vt:lpstr>
      <vt:lpstr>'EU OV1'!Print_Area</vt:lpstr>
      <vt:lpstr>'SEC1'!Print_Area</vt:lpstr>
      <vt:lpstr>'SEC2'!Print_Area</vt:lpstr>
      <vt:lpstr>'SEC3'!Print_Area</vt:lpstr>
      <vt:lpstr>'SEC4'!Print_Area</vt:lpstr>
      <vt:lpstr>'A1'!Utskriftsområde</vt:lpstr>
      <vt:lpstr>'A3'!Utskriftsområde</vt:lpstr>
      <vt:lpstr>'A5'!Utskriftsområde</vt:lpstr>
      <vt:lpstr>'CC2'!Utskriftsområde</vt:lpstr>
      <vt:lpstr>'EU CCR2'!Utskriftsområde</vt:lpstr>
      <vt:lpstr>'EU CCR5-B'!Utskriftsområde</vt:lpstr>
      <vt:lpstr>'EU CCR6'!Utskriftsområde</vt:lpstr>
      <vt:lpstr>'EU CCR8'!Utskriftsområde</vt:lpstr>
      <vt:lpstr>'EU CR1-D'!Utskriftsområde</vt:lpstr>
      <vt:lpstr>'EU CR2-A'!Utskriftsområde</vt:lpstr>
      <vt:lpstr>'EU CR2-B'!Utskriftsområde</vt:lpstr>
      <vt:lpstr>'EU CR3'!Utskriftsområde</vt:lpstr>
      <vt:lpstr>'KM1'!Utskriftsområde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Pilar 3 Sparebanken Øst</dc:title>
  <dc:subject>Pilar 3</dc:subject>
  <dc:creator/>
  <cp:lastModifiedBy/>
  <dcterms:created xsi:type="dcterms:W3CDTF">2017-03-22T08:49:48Z</dcterms:created>
  <dcterms:modified xsi:type="dcterms:W3CDTF">2020-05-11T07:26:25Z</dcterms:modified>
</cp:coreProperties>
</file>