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 tabRatio="601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'A1'!$A$1:$K$5</definedName>
    <definedName name="_xlnm.Print_Area" localSheetId="7">'A2'!$A$1:$I$15</definedName>
    <definedName name="_xlnm.Print_Area" localSheetId="8">'A3'!$A$1:$K$12</definedName>
    <definedName name="_xlnm.Print_Area" localSheetId="9">'A4'!$A$1:$J$15</definedName>
    <definedName name="_xlnm.Print_Area" localSheetId="10">'A5'!$A$1:$I$20</definedName>
    <definedName name="_xlnm.Print_Area" localSheetId="44">ENC!$A$1:$H$18</definedName>
    <definedName name="_xlnm.Print_Area" localSheetId="3">'EU CC1'!$A$1:$E$143</definedName>
    <definedName name="_xlnm.Print_Area" localSheetId="4">'EU CC2'!$A$1:$D$46</definedName>
    <definedName name="_xlnm.Print_Area" localSheetId="5">'EU CCA'!$A$1:$G$45</definedName>
    <definedName name="_xlnm.Print_Area" localSheetId="32">'EU CCR1'!$A$1:$I$16</definedName>
    <definedName name="_xlnm.Print_Area" localSheetId="33">'EU CCR2'!$A$1:$H$11</definedName>
    <definedName name="_xlnm.Print_Area" localSheetId="36">'EU CCR5-B'!$A$1:$I$18</definedName>
    <definedName name="_xlnm.Print_Area" localSheetId="37">'EU CCR6'!$A$1:$F$17</definedName>
    <definedName name="_xlnm.Print_Area" localSheetId="38">'EU CCR8'!$A$1:$E$26</definedName>
    <definedName name="_xlnm.Print_Area" localSheetId="2">'EU CCyB1'!$A$1:$O$10</definedName>
    <definedName name="_xlnm.Print_Area" localSheetId="18">'EU CR1-A'!$A$1:$J$29</definedName>
    <definedName name="_xlnm.Print_Area" localSheetId="19">'EU CR1-B'!$A$1:$I$26</definedName>
    <definedName name="_xlnm.Print_Area" localSheetId="21">'EU CR1-D'!$A$1:$M$8</definedName>
    <definedName name="_xlnm.Print_Area" localSheetId="22">'EU CR1-E'!$A$1:$O$10</definedName>
    <definedName name="_xlnm.Print_Area" localSheetId="23">'EU CR2-A'!$A$1:$J$15</definedName>
    <definedName name="_xlnm.Print_Area" localSheetId="24">'EU CR2-B'!$A$1:$H$10</definedName>
    <definedName name="_xlnm.Print_Area" localSheetId="28">'EU CR3'!$A$1:$J$9</definedName>
    <definedName name="_xlnm.Print_Area" localSheetId="29">'EU CR4'!$A$1:$H$22</definedName>
    <definedName name="_xlnm.Print_Area" localSheetId="30">'EU CR5'!$A$1:$T$19</definedName>
    <definedName name="_xlnm.Print_Area" localSheetId="26">'EU CRB-D'!$A$1:$V$29</definedName>
    <definedName name="_xlnm.Print_Area" localSheetId="31">'EU INS1'!$A$1:$E$5</definedName>
    <definedName name="_xlnm.Print_Area" localSheetId="16">'EU LI1'!$A$1:$I$33</definedName>
    <definedName name="_xlnm.Print_Area" localSheetId="17">'EU LI2'!$A$1:$G$16</definedName>
    <definedName name="_xlnm.Print_Area" localSheetId="11">'EU LR1'!$A$1:$H$16</definedName>
    <definedName name="_xlnm.Print_Area" localSheetId="12">'EU LR2'!$A$1:$F$32</definedName>
    <definedName name="_xlnm.Print_Area" localSheetId="15">'EU OV1'!$A$1:$G$36</definedName>
    <definedName name="_xlnm.Print_Area" localSheetId="27">'EU-CRB-E'!$A$1:$J$30</definedName>
    <definedName name="_xlnm.Print_Area" localSheetId="0">Innhold!$A$1:$F$56</definedName>
    <definedName name="_xlnm.Print_Area" localSheetId="43">IRRBB1!$A$1:$H$15</definedName>
    <definedName name="_xlnm.Print_Area" localSheetId="1">'KM1'!$A$1:$J$31</definedName>
    <definedName name="_xlnm.Print_Area" localSheetId="13">'LIQ 1'!$A$1:$F$32</definedName>
    <definedName name="_xlnm.Print_Area" localSheetId="39">'SEC1'!$A$1:$L$19</definedName>
    <definedName name="_xlnm.Print_Area" localSheetId="40">'SEC2'!$A$1:$L$20</definedName>
    <definedName name="_xlnm.Print_Area" localSheetId="41">'SEC3'!$A$1:$S$23</definedName>
    <definedName name="_xlnm.Print_Area" localSheetId="42">'SEC4'!$A$1:$S$23</definedName>
  </definedNames>
  <calcPr calcId="162913"/>
</workbook>
</file>

<file path=xl/calcChain.xml><?xml version="1.0" encoding="utf-8"?>
<calcChain xmlns="http://schemas.openxmlformats.org/spreadsheetml/2006/main">
  <c r="C3" i="1" l="1"/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<sst xmlns="http://schemas.openxmlformats.org/spreadsheetml/2006/main" count="2396" uniqueCount="949">
  <si>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</si>
  <si>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</si>
  <si>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</si>
  <si>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</si>
  <si>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</si>
  <si>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</si>
  <si>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</si>
  <si>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</si>
  <si>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</si>
  <si>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</si>
  <si>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</si>
  <si>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</si>
  <si>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</si>
  <si>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</si>
  <si>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</si>
  <si>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</si>
  <si>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</si>
  <si>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</si>
  <si>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</si>
  <si>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</si>
  <si>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</si>
  <si>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</si>
  <si>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</si>
  <si>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</si>
  <si>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</si>
  <si>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</si>
  <si>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</si>
  <si>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</si>
  <si>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</si>
  <si>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</si>
  <si>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</si>
  <si>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</si>
  <si>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</si>
  <si>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</si>
  <si>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</si>
  <si>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</si>
  <si>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</si>
  <si>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</si>
  <si>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</si>
  <si>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</si>
  <si>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</si>
  <si>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</si>
  <si>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</si>
  <si>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</si>
  <si>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</si>
  <si>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</si>
  <si>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</si>
  <si>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</si>
  <si>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</si>
  <si>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</si>
  <si>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</si>
  <si>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</si>
  <si>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</si>
  <si>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</si>
  <si>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</si>
  <si>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</si>
  <si>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</si>
  <si>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</si>
  <si>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</si>
  <si>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</si>
  <si>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</si>
  <si>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</si>
  <si>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</si>
  <si>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</si>
  <si>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</si>
  <si>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</si>
  <si>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</si>
  <si>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</si>
  <si>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</si>
  <si>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</si>
  <si>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</si>
  <si>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</si>
  <si>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</si>
  <si>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</si>
  <si>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</si>
  <si>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</si>
  <si>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</si>
  <si>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</si>
  <si>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</si>
  <si>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</si>
  <si>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</si>
  <si>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</si>
  <si>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</si>
  <si>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</si>
  <si>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</si>
  <si>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</si>
  <si>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</si>
  <si>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</si>
  <si>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</si>
  <si>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</si>
  <si>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</si>
  <si>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</si>
  <si>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</si>
  <si>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</si>
  <si>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</si>
  <si>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</si>
  <si>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</si>
  <si>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</si>
  <si>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</si>
  <si>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</si>
  <si>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</si>
  <si>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</si>
  <si>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</si>
  <si>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</si>
  <si>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</si>
  <si>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</si>
  <si>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</si>
  <si>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</si>
  <si>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</si>
  <si>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</si>
  <si>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</si>
  <si>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</si>
  <si>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</si>
  <si>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</si>
  <si>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</si>
  <si>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</si>
  <si>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</si>
  <si>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</si>
  <si>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</si>
  <si>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</si>
  <si>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</si>
  <si>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</si>
  <si>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</si>
  <si>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</si>
  <si>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</si>
  <si>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</si>
  <si>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</si>
  <si>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</si>
  <si>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</si>
  <si>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</si>
  <si>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</si>
  <si>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</si>
  <si>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</si>
  <si>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</si>
  <si>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</si>
  <si>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</si>
  <si>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</si>
  <si>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</si>
  <si>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</si>
  <si>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</si>
  <si>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</si>
  <si>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</si>
  <si>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</si>
  <si>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</si>
  <si>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</si>
  <si>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</si>
  <si>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</si>
  <si>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</si>
  <si>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</si>
  <si>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</si>
  <si>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</si>
  <si>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</si>
  <si>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</si>
  <si>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</si>
  <si>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</si>
  <si>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</si>
  <si>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</si>
  <si>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</si>
  <si>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</si>
  <si>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</si>
  <si>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</si>
  <si>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</si>
  <si>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</si>
  <si>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</si>
  <si>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</si>
  <si>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</si>
  <si>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</si>
  <si>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</si>
  <si>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</si>
  <si>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</si>
  <si>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</si>
  <si>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</si>
  <si>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</si>
  <si>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</si>
  <si>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</si>
  <si>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</si>
  <si>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</si>
  <si>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</si>
  <si>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</si>
  <si>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</si>
  <si>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</si>
  <si>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</si>
  <si>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</si>
  <si>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</si>
  <si>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</si>
  <si>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</si>
  <si>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</si>
  <si>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</si>
  <si>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</si>
  <si>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</si>
  <si>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</si>
  <si>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</si>
  <si>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</si>
  <si>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</si>
  <si>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</si>
  <si>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</si>
  <si>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</si>
  <si>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</si>
  <si>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</si>
  <si>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</si>
  <si>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</si>
  <si>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</si>
  <si>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</si>
  <si>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</si>
  <si>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</si>
  <si>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</si>
  <si>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</si>
  <si>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</si>
  <si>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</si>
  <si>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</si>
  <si>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</si>
  <si>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</si>
  <si>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</si>
  <si>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</si>
  <si>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</si>
  <si>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</si>
  <si>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</si>
  <si>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</si>
  <si>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</si>
  <si>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</si>
  <si>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</si>
  <si>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</si>
  <si>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</si>
  <si>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</si>
  <si>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</si>
  <si>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</si>
  <si>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</si>
  <si>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</si>
  <si>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</si>
  <si>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</si>
  <si>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</si>
  <si>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</si>
  <si>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</si>
  <si>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</si>
  <si>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</si>
  <si>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</si>
  <si>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</si>
  <si>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</si>
  <si>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</si>
  <si>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</si>
  <si>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</si>
  <si>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</si>
  <si>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</si>
  <si>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</si>
  <si>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</si>
  <si>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</si>
  <si>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</si>
  <si>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</si>
  <si>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</si>
  <si>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</si>
  <si>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</si>
  <si>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</si>
  <si>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</si>
  <si>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</si>
  <si>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</si>
  <si>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</si>
  <si>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</si>
  <si>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</si>
  <si>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</si>
  <si>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</si>
  <si>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</si>
  <si>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</si>
  <si>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</si>
  <si>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</si>
  <si>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</si>
  <si>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</si>
  <si>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</si>
  <si>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</si>
  <si>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</si>
  <si>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</si>
  <si>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</si>
  <si>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</si>
  <si>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</si>
  <si>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</si>
  <si>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</si>
  <si>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</si>
  <si>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</si>
  <si>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</si>
  <si>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</si>
  <si>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</si>
  <si>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</si>
  <si>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</si>
  <si>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</si>
  <si>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</si>
  <si>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</si>
  <si>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</si>
  <si>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</si>
  <si>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</si>
  <si>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</si>
  <si>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</si>
  <si>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</si>
  <si>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</si>
  <si>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</si>
  <si>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</si>
  <si>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</si>
  <si>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</si>
  <si>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</si>
  <si>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</si>
  <si>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</si>
  <si>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</si>
  <si>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</si>
  <si>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</si>
  <si>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</si>
  <si>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</si>
  <si>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</si>
  <si>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</si>
  <si>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</si>
  <si>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</si>
  <si>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</si>
  <si>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</si>
  <si>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</si>
  <si>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</si>
  <si>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</si>
  <si>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</si>
  <si>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</si>
  <si>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</si>
  <si>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</si>
  <si>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</si>
  <si>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</si>
  <si>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</si>
  <si>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</si>
  <si>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</si>
  <si>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</si>
  <si>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</si>
  <si>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</si>
  <si>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</si>
  <si>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</si>
  <si>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</si>
  <si>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</si>
  <si>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</si>
  <si>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</si>
  <si>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</si>
  <si>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</si>
  <si>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</si>
  <si>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</si>
  <si>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</si>
  <si>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</si>
  <si>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</si>
  <si>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</si>
  <si>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</si>
  <si>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</si>
  <si>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</si>
  <si>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</si>
  <si>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</si>
  <si>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</si>
  <si>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</si>
  <si>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</si>
  <si>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</si>
  <si>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</si>
  <si>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</si>
  <si>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</si>
  <si>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</si>
  <si>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</si>
  <si>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</si>
  <si>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</si>
  <si>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</si>
  <si>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</si>
  <si>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</si>
  <si>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</si>
  <si>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</si>
  <si>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</si>
  <si>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</si>
  <si>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</si>
  <si>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</si>
  <si>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</si>
  <si>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</si>
  <si>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</si>
  <si>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</si>
  <si>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</si>
  <si>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</si>
  <si>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</si>
  <si>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</si>
  <si>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</si>
  <si>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</si>
  <si>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</si>
  <si>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</si>
  <si>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</si>
  <si>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</si>
  <si>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</si>
  <si>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</si>
  <si>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</si>
  <si>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</si>
  <si>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</si>
  <si>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</si>
  <si>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</si>
  <si>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</si>
  <si>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</si>
  <si>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</si>
  <si>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</si>
  <si>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</si>
  <si>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</si>
  <si>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</si>
  <si>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</si>
  <si>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</si>
  <si>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</si>
  <si>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</si>
  <si>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</si>
  <si>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</si>
  <si>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</si>
  <si>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</si>
  <si>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</si>
  <si>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</si>
  <si>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</si>
  <si>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</si>
  <si>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</si>
  <si>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</si>
  <si>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</si>
  <si>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</si>
  <si>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</si>
  <si>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</si>
  <si>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</si>
  <si>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</si>
  <si>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</si>
  <si>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</si>
  <si>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</si>
  <si>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</si>
  <si>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</si>
  <si>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</si>
  <si>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</si>
  <si>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</si>
  <si>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</si>
  <si>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</si>
  <si>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</si>
  <si>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</si>
  <si>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</si>
  <si>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</si>
  <si>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</si>
  <si>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</si>
  <si>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</si>
  <si>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</si>
  <si>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</si>
  <si>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</si>
  <si>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</si>
  <si>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</si>
  <si>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</si>
  <si>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</si>
  <si>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</si>
  <si>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</si>
  <si>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</si>
  <si>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</si>
  <si>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</si>
  <si>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</si>
  <si>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</si>
  <si>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</si>
  <si>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</si>
  <si>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</si>
  <si>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</si>
  <si>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</si>
  <si>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</si>
  <si>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</si>
  <si>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</si>
  <si>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</si>
  <si>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</si>
  <si>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</si>
  <si>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</si>
  <si>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</si>
  <si>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</si>
  <si>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</si>
  <si>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</si>
  <si>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</si>
  <si>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</si>
  <si>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</si>
  <si>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</si>
  <si>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</si>
  <si>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</si>
  <si>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</si>
  <si>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</si>
  <si>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</si>
  <si>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</si>
  <si>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</si>
  <si>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</si>
  <si>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</si>
  <si>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</si>
  <si>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</si>
  <si>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</si>
  <si>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</si>
  <si>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</si>
  <si>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</si>
  <si>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</si>
  <si>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</si>
  <si>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</si>
  <si>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</si>
  <si>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</si>
  <si>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</si>
  <si>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</si>
  <si>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</si>
  <si>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</si>
  <si>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</si>
  <si>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</si>
  <si>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</si>
  <si>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</si>
  <si>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</si>
  <si>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</si>
  <si>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</si>
  <si>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</si>
  <si>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</si>
  <si>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</si>
  <si>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</si>
  <si>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</si>
  <si>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</si>
  <si>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</si>
  <si>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</si>
  <si>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</si>
  <si>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</si>
  <si>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</si>
  <si>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</si>
  <si>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</si>
  <si>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</si>
  <si>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</si>
  <si>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</si>
  <si>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</si>
  <si>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</si>
  <si>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</si>
  <si>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</si>
  <si>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</si>
  <si>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</si>
  <si>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</si>
  <si>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</si>
  <si>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</si>
  <si>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</si>
  <si>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</si>
  <si>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</si>
  <si>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</si>
  <si>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</si>
  <si>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</si>
  <si>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</si>
  <si>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</si>
  <si>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</si>
  <si>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</si>
  <si>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</si>
  <si>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</si>
  <si>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</si>
  <si>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</si>
  <si>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</si>
  <si>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</si>
  <si>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</si>
  <si>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</si>
  <si>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</si>
  <si>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</si>
  <si>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</si>
  <si>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</si>
  <si>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</si>
  <si>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</si>
  <si>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</si>
  <si>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</si>
  <si>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</si>
  <si>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</si>
  <si>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</si>
  <si>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</si>
  <si>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</si>
  <si>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</si>
  <si>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</si>
  <si>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</si>
  <si>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</si>
  <si>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</si>
  <si>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</si>
  <si>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</si>
  <si>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</si>
  <si>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</si>
  <si>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</si>
  <si>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</si>
  <si>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</si>
  <si>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</si>
  <si>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</si>
  <si>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</si>
  <si>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</si>
  <si>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</si>
  <si>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</si>
  <si>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</si>
  <si>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</si>
  <si>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</si>
  <si>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</si>
  <si>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</si>
  <si>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</si>
  <si>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</si>
  <si>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</si>
  <si>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</si>
  <si>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</si>
  <si>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</si>
  <si>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</si>
  <si>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</si>
  <si>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</si>
  <si>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</si>
  <si>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</si>
  <si>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</si>
  <si>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</si>
  <si>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</si>
  <si>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</si>
  <si>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</si>
  <si>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</si>
  <si>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</si>
  <si>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</si>
  <si>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</si>
  <si>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</si>
  <si>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</si>
  <si>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</si>
  <si>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</si>
  <si>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</si>
  <si>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</si>
  <si>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</si>
  <si>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</si>
  <si>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</si>
  <si>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</si>
  <si>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</si>
  <si>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</si>
  <si>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</si>
  <si>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</si>
  <si>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</si>
  <si>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</si>
  <si>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</si>
  <si>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</si>
  <si>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</si>
  <si>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</si>
  <si>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</si>
  <si>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</si>
  <si>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</si>
  <si>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</si>
  <si>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</si>
  <si>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</si>
  <si>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</si>
  <si>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</si>
  <si>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</si>
  <si>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</si>
  <si>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</si>
  <si>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</si>
  <si>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</si>
  <si>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</si>
  <si>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</si>
  <si>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</si>
  <si>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</si>
  <si>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</si>
  <si>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</si>
  <si>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</si>
  <si>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</si>
  <si>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</si>
  <si>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</si>
  <si>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</si>
  <si>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</si>
  <si>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</si>
  <si>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</si>
  <si>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</si>
  <si>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</si>
  <si>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</si>
  <si>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</si>
  <si>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</si>
  <si>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</si>
  <si>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</si>
  <si>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</si>
  <si>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</si>
  <si>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</si>
  <si>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</si>
  <si>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</si>
  <si>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</si>
  <si>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</si>
  <si>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</si>
  <si>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</si>
  <si>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</si>
  <si>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</si>
  <si>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</si>
  <si>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</si>
  <si>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</si>
  <si>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</si>
  <si>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</si>
  <si>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</si>
  <si>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</si>
  <si>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</si>
  <si>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</si>
  <si>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</si>
  <si>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</si>
  <si>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</si>
  <si>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</si>
  <si>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</si>
  <si>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</si>
  <si>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</si>
  <si>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</si>
  <si>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</si>
  <si>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</si>
  <si>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</si>
  <si>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</si>
  <si>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</si>
  <si>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</si>
  <si>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</si>
  <si>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</si>
  <si>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</si>
  <si>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</si>
  <si>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</si>
  <si>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</si>
  <si>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</si>
  <si>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</si>
  <si>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</si>
  <si>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</si>
  <si>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</si>
  <si>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</si>
  <si>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</si>
  <si>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</si>
  <si>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</si>
  <si>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</si>
  <si>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</si>
  <si>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</si>
  <si>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</si>
  <si>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</si>
  <si>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</si>
  <si>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</si>
  <si>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</si>
  <si>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</si>
  <si>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</si>
  <si>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</si>
  <si>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</si>
  <si>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</si>
  <si>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</si>
  <si>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</si>
  <si>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</si>
  <si>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</si>
  <si>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</si>
  <si>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</si>
  <si>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</si>
  <si>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</si>
  <si>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</si>
  <si>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</si>
  <si>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</si>
  <si>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</si>
  <si>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</si>
  <si>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</si>
  <si>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</si>
  <si>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</si>
  <si>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</si>
  <si>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</si>
  <si>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</si>
  <si>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</si>
  <si>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</si>
  <si>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</si>
  <si>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</si>
  <si>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</si>
  <si>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</si>
  <si>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</si>
  <si>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</si>
  <si>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</si>
  <si>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</si>
  <si>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</si>
  <si>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</si>
  <si>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</si>
  <si>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</si>
  <si>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</si>
  <si>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</si>
  <si>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</si>
  <si>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</si>
  <si>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</si>
  <si>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</si>
  <si>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</si>
  <si>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</si>
  <si>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</si>
  <si>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</si>
  <si>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</si>
  <si>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</si>
  <si>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</si>
  <si>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</si>
  <si>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</si>
  <si>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</si>
  <si>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</si>
  <si>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</si>
  <si>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</si>
  <si>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</si>
  <si>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</si>
  <si>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</si>
  <si>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</si>
  <si>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</si>
  <si>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</si>
  <si>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</si>
  <si>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</si>
  <si>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</si>
  <si>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</si>
  <si>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</si>
  <si>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</si>
  <si>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</si>
  <si>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</si>
  <si>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</si>
  <si>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</si>
  <si>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</si>
  <si>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</si>
  <si>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</si>
  <si>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</si>
  <si>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</si>
  <si>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</si>
  <si>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</si>
  <si>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</si>
  <si>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</si>
  <si>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</si>
  <si>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</si>
  <si>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</si>
  <si>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</si>
  <si>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</si>
  <si>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</si>
  <si>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</si>
  <si>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</si>
  <si>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</si>
  <si>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</si>
  <si>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</si>
  <si>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</si>
  <si>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</si>
  <si>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</si>
  <si>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</si>
  <si>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</si>
  <si>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</si>
  <si>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</si>
  <si>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</si>
  <si>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</si>
  <si>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</si>
  <si>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</si>
  <si>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</si>
  <si>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</si>
  <si>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</si>
  <si>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</si>
  <si>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</si>
  <si>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</si>
  <si>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</si>
  <si>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</si>
  <si>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</si>
  <si>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</si>
  <si>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</si>
  <si>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</si>
  <si>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</si>
  <si>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</si>
  <si>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</si>
  <si>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</si>
  <si>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</si>
  <si>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</si>
  <si>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</si>
  <si>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</si>
  <si>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</si>
  <si>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</si>
  <si>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</si>
  <si>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</si>
  <si>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</si>
  <si>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</si>
  <si>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</si>
  <si>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</si>
  <si>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</si>
  <si>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</si>
  <si>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</si>
  <si>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</si>
  <si>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</si>
  <si>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</si>
  <si>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</si>
  <si>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</si>
  <si>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</si>
  <si>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</si>
  <si>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</si>
  <si>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</si>
  <si>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</si>
  <si>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</si>
  <si>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</si>
  <si>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</si>
  <si>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</si>
  <si>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</si>
  <si>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</si>
  <si>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</si>
  <si>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</si>
  <si>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</si>
  <si>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</si>
  <si>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</si>
  <si>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</si>
  <si>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</si>
  <si>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</si>
  <si>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</si>
  <si>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</si>
  <si>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</si>
  <si>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</si>
  <si>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</si>
  <si>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</si>
  <si>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</si>
  <si>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</si>
  <si>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</si>
  <si>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</si>
  <si>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</si>
  <si>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</si>
  <si>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</si>
  <si>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</si>
  <si>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</si>
  <si>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</si>
  <si>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</si>
  <si>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</si>
  <si>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</si>
  <si>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</si>
  <si>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</si>
  <si>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</si>
  <si>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</si>
  <si>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</si>
  <si>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</si>
  <si>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</si>
  <si>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</si>
  <si>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</si>
  <si>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</si>
  <si>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</si>
  <si>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</si>
  <si>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</si>
  <si>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</si>
  <si>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</si>
  <si>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</si>
  <si>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</si>
  <si>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</si>
  <si>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</si>
  <si>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</si>
  <si>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</si>
  <si>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</si>
  <si>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</si>
  <si>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</si>
  <si>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</si>
  <si>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</si>
  <si>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</si>
  <si>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</si>
  <si>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</si>
  <si>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</si>
  <si>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</si>
  <si>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</si>
  <si>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</si>
  <si>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</si>
  <si>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</si>
  <si>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</si>
  <si>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</si>
  <si>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</si>
  <si>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</si>
  <si>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</si>
  <si>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</si>
  <si>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</si>
  <si>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</si>
  <si>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</si>
  <si>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</si>
  <si>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</si>
  <si>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</si>
  <si>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</si>
  <si>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</si>
  <si>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</si>
  <si>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</si>
  <si>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</si>
  <si>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</si>
  <si>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</si>
  <si>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</si>
  <si>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</si>
  <si>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</si>
  <si>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</si>
  <si>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</si>
  <si>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Offentlig forvaltning</t>
  </si>
  <si>
    <r>
      <rPr>
        <b/>
        <sz val="9"/>
        <color theme="1"/>
        <rFont val="Segoe UI"/>
        <family val="2"/>
      </rPr>
      <t xml:space="preserve">Totalt uvektet beløp </t>
    </r>
    <r>
      <rPr>
        <sz val="9"/>
        <color theme="1"/>
        <rFont val="Segoe UI"/>
        <family val="2"/>
      </rPr>
      <t xml:space="preserve">               (snitt)</t>
    </r>
  </si>
  <si>
    <r>
      <rPr>
        <b/>
        <sz val="9"/>
        <color theme="1"/>
        <rFont val="Segoe UI"/>
        <family val="2"/>
      </rPr>
      <t xml:space="preserve">Totalt vektet beløp </t>
    </r>
    <r>
      <rPr>
        <sz val="9"/>
        <color theme="1"/>
        <rFont val="Segoe UI"/>
        <family val="2"/>
      </rPr>
      <t xml:space="preserve">               (snitt)</t>
    </r>
  </si>
  <si>
    <t>Råvarer, inkludert gull.</t>
  </si>
  <si>
    <t>Andre forskjeller pga. ulike bestemmelser</t>
  </si>
  <si>
    <t>Gjennomsnitt hiå.</t>
  </si>
  <si>
    <t>2,5 prosent av bankens totale engasjement.</t>
  </si>
  <si>
    <t xml:space="preserve">Engasjementer i "Resten av landet" gjelder lån fra AS Financiering. Total brutto eksponering i "Resten av landet" utgjør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</si>
</sst>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  <scheme val="minor"/>
    </font>
    <font>
      <b/>
      <i/>
      <sz val="9"/>
      <color theme="1"/>
      <name val="Segoe UI"/>
      <family val="2"/>
    </font>
    <font>
      <b/>
      <sz val="9"/>
      <color rgb="FF000000"/>
      <name val="Segoe UI"/>
      <family val="2"/>
    </font>
    <font>
      <sz val="8"/>
      <name val="Segoe UI"/>
      <family val="2"/>
    </font>
    <font>
      <i/>
      <sz val="9"/>
      <color rgb="FFFF0000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3" borderId="12" applyNumberFormat="0" applyFont="0" applyAlignment="0" applyProtection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1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" borderId="12" applyNumberFormat="0" applyFont="0" applyAlignment="0" applyProtection="0"/>
    <xf numFmtId="164" fontId="6" fillId="0" borderId="0" applyFont="0" applyFill="0" applyBorder="0" applyAlignment="0" applyProtection="0"/>
    <xf numFmtId="0" fontId="14" fillId="0" borderId="0"/>
    <xf numFmtId="0" fontId="14" fillId="3" borderId="12" applyNumberFormat="0" applyFont="0" applyAlignment="0" applyProtection="0"/>
    <xf numFmtId="0" fontId="1" fillId="0" borderId="0"/>
  </cellStyleXfs>
  <cellXfs count="546">
    <xf numFmtId="0" fontId="0" fillId="0" borderId="0" xfId="0"/>
    <xf numFmtId="0" fontId="8" fillId="0" borderId="0" xfId="10" applyFont="1"/>
    <xf numFmtId="3" fontId="8" fillId="0" borderId="0" xfId="10" applyNumberFormat="1" applyFont="1"/>
    <xf numFmtId="0" fontId="8" fillId="0" borderId="0" xfId="10" applyFont="1" applyAlignment="1">
      <alignment wrapText="1"/>
    </xf>
    <xf numFmtId="0" fontId="8" fillId="0" borderId="0" xfId="0" applyFont="1"/>
    <xf numFmtId="0" fontId="9" fillId="0" borderId="0" xfId="9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8" fillId="0" borderId="0" xfId="10" applyFont="1" applyBorder="1"/>
    <xf numFmtId="0" fontId="12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3" fontId="8" fillId="11" borderId="2" xfId="0" applyNumberFormat="1" applyFont="1" applyFill="1" applyBorder="1"/>
    <xf numFmtId="0" fontId="9" fillId="9" borderId="2" xfId="0" applyFont="1" applyFill="1" applyBorder="1" applyAlignment="1">
      <alignment wrapText="1"/>
    </xf>
    <xf numFmtId="10" fontId="8" fillId="0" borderId="2" xfId="26" applyNumberFormat="1" applyFont="1" applyBorder="1"/>
    <xf numFmtId="10" fontId="8" fillId="0" borderId="2" xfId="26" applyNumberFormat="1" applyFont="1" applyFill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8" fillId="0" borderId="2" xfId="0" applyNumberFormat="1" applyFont="1" applyBorder="1"/>
    <xf numFmtId="166" fontId="8" fillId="11" borderId="2" xfId="0" applyNumberFormat="1" applyFont="1" applyFill="1" applyBorder="1"/>
    <xf numFmtId="166" fontId="9" fillId="9" borderId="2" xfId="0" applyNumberFormat="1" applyFont="1" applyFill="1" applyBorder="1"/>
    <xf numFmtId="166" fontId="8" fillId="0" borderId="2" xfId="27" applyNumberFormat="1" applyFont="1" applyFill="1" applyBorder="1"/>
    <xf numFmtId="166" fontId="8" fillId="3" borderId="2" xfId="27" applyNumberFormat="1" applyFont="1" applyBorder="1"/>
    <xf numFmtId="166" fontId="8" fillId="3" borderId="12" xfId="27" applyNumberFormat="1" applyFont="1"/>
    <xf numFmtId="10" fontId="2" fillId="0" borderId="2" xfId="26" applyNumberFormat="1" applyFont="1" applyBorder="1"/>
    <xf numFmtId="10" fontId="0" fillId="0" borderId="0" xfId="0" applyNumberFormat="1" applyAlignment="1">
      <alignment wrapText="1"/>
    </xf>
    <xf numFmtId="0" fontId="15" fillId="12" borderId="0" xfId="0" applyFont="1" applyFill="1" applyAlignment="1">
      <alignment horizontal="left"/>
    </xf>
    <xf numFmtId="0" fontId="15" fillId="12" borderId="0" xfId="0" applyFont="1" applyFill="1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166" fontId="15" fillId="12" borderId="0" xfId="0" applyNumberFormat="1" applyFont="1" applyFill="1" applyAlignment="1">
      <alignment wrapText="1"/>
    </xf>
    <xf numFmtId="166" fontId="19" fillId="13" borderId="21" xfId="11" applyNumberFormat="1" applyFont="1" applyFill="1" applyBorder="1"/>
    <xf numFmtId="0" fontId="15" fillId="0" borderId="0" xfId="29" applyFont="1"/>
    <xf numFmtId="0" fontId="16" fillId="0" borderId="0" xfId="29" applyFont="1" applyAlignment="1">
      <alignment wrapText="1"/>
    </xf>
    <xf numFmtId="0" fontId="16" fillId="0" borderId="0" xfId="29" applyFont="1"/>
    <xf numFmtId="0" fontId="16" fillId="0" borderId="0" xfId="29" applyFont="1" applyAlignment="1">
      <alignment horizontal="left" wrapText="1"/>
    </xf>
    <xf numFmtId="0" fontId="16" fillId="0" borderId="0" xfId="29" applyFont="1" applyAlignment="1">
      <alignment horizontal="left"/>
    </xf>
    <xf numFmtId="0" fontId="15" fillId="14" borderId="21" xfId="29" applyFont="1" applyFill="1" applyBorder="1"/>
    <xf numFmtId="0" fontId="16" fillId="0" borderId="21" xfId="29" applyFont="1" applyBorder="1"/>
    <xf numFmtId="0" fontId="16" fillId="0" borderId="21" xfId="29" applyFont="1" applyBorder="1" applyAlignment="1">
      <alignment horizontal="center"/>
    </xf>
    <xf numFmtId="0" fontId="20" fillId="0" borderId="21" xfId="29" applyFont="1" applyBorder="1"/>
    <xf numFmtId="166" fontId="16" fillId="0" borderId="0" xfId="29" applyNumberFormat="1" applyFont="1"/>
    <xf numFmtId="0" fontId="15" fillId="13" borderId="21" xfId="29" applyFont="1" applyFill="1" applyBorder="1"/>
    <xf numFmtId="0" fontId="15" fillId="0" borderId="21" xfId="29" applyFont="1" applyBorder="1" applyAlignment="1">
      <alignment horizontal="center"/>
    </xf>
    <xf numFmtId="0" fontId="15" fillId="14" borderId="21" xfId="29" applyFont="1" applyFill="1" applyBorder="1" applyAlignment="1">
      <alignment horizontal="center"/>
    </xf>
    <xf numFmtId="0" fontId="20" fillId="0" borderId="21" xfId="29" applyFont="1" applyBorder="1" applyAlignment="1">
      <alignment horizontal="left"/>
    </xf>
    <xf numFmtId="3" fontId="16" fillId="0" borderId="0" xfId="29" applyNumberFormat="1" applyFont="1"/>
    <xf numFmtId="166" fontId="23" fillId="0" borderId="0" xfId="29" applyNumberFormat="1" applyFont="1"/>
    <xf numFmtId="0" fontId="23" fillId="0" borderId="0" xfId="29" applyFont="1"/>
    <xf numFmtId="0" fontId="16" fillId="0" borderId="0" xfId="31" applyFont="1"/>
    <xf numFmtId="49" fontId="16" fillId="0" borderId="0" xfId="31" applyNumberFormat="1" applyFont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166" fontId="16" fillId="0" borderId="25" xfId="0" applyNumberFormat="1" applyFont="1" applyBorder="1"/>
    <xf numFmtId="166" fontId="16" fillId="0" borderId="26" xfId="0" applyNumberFormat="1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31" applyFont="1"/>
    <xf numFmtId="0" fontId="16" fillId="0" borderId="0" xfId="24" applyFont="1"/>
    <xf numFmtId="0" fontId="16" fillId="0" borderId="0" xfId="3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0" fontId="16" fillId="0" borderId="26" xfId="0" applyFont="1" applyBorder="1"/>
    <xf numFmtId="3" fontId="15" fillId="0" borderId="28" xfId="0" applyNumberFormat="1" applyFont="1" applyFill="1" applyBorder="1"/>
    <xf numFmtId="0" fontId="16" fillId="0" borderId="25" xfId="0" applyFont="1" applyBorder="1"/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5" fillId="0" borderId="28" xfId="0" applyFont="1" applyBorder="1"/>
    <xf numFmtId="0" fontId="15" fillId="0" borderId="28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5" fillId="0" borderId="26" xfId="0" applyFont="1" applyBorder="1"/>
    <xf numFmtId="0" fontId="16" fillId="0" borderId="10" xfId="0" applyFont="1" applyBorder="1"/>
    <xf numFmtId="10" fontId="16" fillId="0" borderId="10" xfId="0" applyNumberFormat="1" applyFont="1" applyBorder="1"/>
    <xf numFmtId="0" fontId="15" fillId="0" borderId="25" xfId="0" applyFont="1" applyBorder="1"/>
    <xf numFmtId="0" fontId="15" fillId="0" borderId="23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wrapText="1"/>
    </xf>
    <xf numFmtId="3" fontId="15" fillId="0" borderId="10" xfId="0" applyNumberFormat="1" applyFont="1" applyBorder="1"/>
    <xf numFmtId="0" fontId="16" fillId="0" borderId="23" xfId="0" applyFont="1" applyBorder="1"/>
    <xf numFmtId="0" fontId="16" fillId="0" borderId="4" xfId="0" applyFont="1" applyBorder="1"/>
    <xf numFmtId="0" fontId="15" fillId="0" borderId="5" xfId="0" applyFont="1" applyBorder="1"/>
    <xf numFmtId="0" fontId="16" fillId="0" borderId="2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/>
    <xf numFmtId="0" fontId="16" fillId="0" borderId="26" xfId="0" applyFont="1" applyBorder="1" applyAlignment="1">
      <alignment vertical="center" wrapText="1"/>
    </xf>
    <xf numFmtId="166" fontId="16" fillId="0" borderId="26" xfId="30" applyNumberFormat="1" applyFont="1" applyFill="1" applyBorder="1" applyAlignment="1">
      <alignment vertical="center" wrapText="1"/>
    </xf>
    <xf numFmtId="166" fontId="16" fillId="9" borderId="26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14" fontId="11" fillId="0" borderId="0" xfId="0" applyNumberFormat="1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15" fillId="0" borderId="28" xfId="0" applyNumberFormat="1" applyFont="1" applyBorder="1"/>
    <xf numFmtId="14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14" fontId="15" fillId="0" borderId="0" xfId="31" applyNumberFormat="1" applyFont="1" applyAlignment="1">
      <alignment horizontal="center" vertical="center"/>
    </xf>
    <xf numFmtId="14" fontId="15" fillId="0" borderId="0" xfId="29" applyNumberFormat="1" applyFont="1" applyAlignment="1">
      <alignment wrapText="1"/>
    </xf>
    <xf numFmtId="14" fontId="15" fillId="0" borderId="0" xfId="0" applyNumberFormat="1" applyFont="1"/>
    <xf numFmtId="166" fontId="17" fillId="0" borderId="28" xfId="30" applyNumberFormat="1" applyFont="1" applyFill="1" applyBorder="1"/>
    <xf numFmtId="166" fontId="21" fillId="0" borderId="28" xfId="30" applyNumberFormat="1" applyFont="1" applyFill="1" applyBorder="1"/>
    <xf numFmtId="166" fontId="18" fillId="13" borderId="28" xfId="29" applyNumberFormat="1" applyFont="1" applyFill="1" applyBorder="1"/>
    <xf numFmtId="166" fontId="22" fillId="14" borderId="28" xfId="29" applyNumberFormat="1" applyFont="1" applyFill="1" applyBorder="1"/>
    <xf numFmtId="0" fontId="16" fillId="0" borderId="28" xfId="29" applyFont="1" applyBorder="1" applyAlignment="1">
      <alignment horizontal="center"/>
    </xf>
    <xf numFmtId="0" fontId="16" fillId="0" borderId="28" xfId="29" applyFont="1" applyBorder="1"/>
    <xf numFmtId="172" fontId="16" fillId="0" borderId="28" xfId="28" applyNumberFormat="1" applyFont="1" applyBorder="1"/>
    <xf numFmtId="0" fontId="0" fillId="0" borderId="28" xfId="0" applyBorder="1" applyAlignment="1">
      <alignment horizontal="center" vertical="center" wrapText="1"/>
    </xf>
    <xf numFmtId="0" fontId="24" fillId="0" borderId="0" xfId="0" applyFont="1"/>
    <xf numFmtId="168" fontId="24" fillId="0" borderId="0" xfId="0" applyNumberFormat="1" applyFont="1"/>
    <xf numFmtId="0" fontId="11" fillId="0" borderId="0" xfId="0" applyFont="1"/>
    <xf numFmtId="14" fontId="15" fillId="0" borderId="28" xfId="0" applyNumberFormat="1" applyFont="1" applyBorder="1" applyAlignment="1">
      <alignment horizontal="center" vertical="center"/>
    </xf>
    <xf numFmtId="0" fontId="16" fillId="0" borderId="0" xfId="10" applyFont="1"/>
    <xf numFmtId="0" fontId="16" fillId="0" borderId="28" xfId="10" applyFont="1" applyBorder="1"/>
    <xf numFmtId="3" fontId="16" fillId="0" borderId="28" xfId="10" applyNumberFormat="1" applyFont="1" applyBorder="1"/>
    <xf numFmtId="2" fontId="16" fillId="0" borderId="28" xfId="10" applyNumberFormat="1" applyFont="1" applyBorder="1"/>
    <xf numFmtId="49" fontId="16" fillId="0" borderId="28" xfId="10" applyNumberFormat="1" applyFont="1" applyBorder="1"/>
    <xf numFmtId="0" fontId="15" fillId="0" borderId="0" xfId="0" applyFont="1" applyAlignment="1">
      <alignment horizontal="left" wrapText="1"/>
    </xf>
    <xf numFmtId="0" fontId="6" fillId="0" borderId="0" xfId="31" applyFont="1"/>
    <xf numFmtId="0" fontId="6" fillId="0" borderId="0" xfId="31" applyFont="1" applyAlignment="1">
      <alignment wrapText="1"/>
    </xf>
    <xf numFmtId="0" fontId="16" fillId="0" borderId="28" xfId="0" applyFont="1" applyBorder="1"/>
    <xf numFmtId="166" fontId="25" fillId="0" borderId="28" xfId="30" applyNumberFormat="1" applyFont="1" applyFill="1" applyBorder="1"/>
    <xf numFmtId="166" fontId="11" fillId="9" borderId="2" xfId="0" applyNumberFormat="1" applyFont="1" applyFill="1" applyBorder="1"/>
    <xf numFmtId="0" fontId="6" fillId="0" borderId="2" xfId="10" applyFont="1" applyBorder="1"/>
    <xf numFmtId="0" fontId="6" fillId="0" borderId="0" xfId="10" applyFont="1"/>
    <xf numFmtId="0" fontId="6" fillId="0" borderId="0" xfId="0" applyFont="1"/>
    <xf numFmtId="166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3" fontId="6" fillId="0" borderId="26" xfId="0" applyNumberFormat="1" applyFont="1" applyBorder="1"/>
    <xf numFmtId="3" fontId="6" fillId="0" borderId="2" xfId="10" applyNumberFormat="1" applyFont="1" applyBorder="1" applyAlignment="1">
      <alignment horizontal="right" vertical="center" wrapText="1"/>
    </xf>
    <xf numFmtId="3" fontId="6" fillId="0" borderId="2" xfId="10" applyNumberFormat="1" applyFont="1" applyBorder="1" applyAlignment="1">
      <alignment vertical="center" wrapText="1"/>
    </xf>
    <xf numFmtId="3" fontId="6" fillId="0" borderId="28" xfId="7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6" fontId="6" fillId="0" borderId="28" xfId="10" applyNumberFormat="1" applyFont="1" applyBorder="1" applyAlignment="1">
      <alignment vertical="center"/>
    </xf>
    <xf numFmtId="166" fontId="6" fillId="0" borderId="26" xfId="0" applyNumberFormat="1" applyFont="1" applyBorder="1"/>
    <xf numFmtId="166" fontId="6" fillId="0" borderId="0" xfId="0" applyNumberFormat="1" applyFont="1"/>
    <xf numFmtId="10" fontId="6" fillId="0" borderId="0" xfId="0" applyNumberFormat="1" applyFont="1"/>
    <xf numFmtId="0" fontId="15" fillId="0" borderId="0" xfId="10" applyFont="1"/>
    <xf numFmtId="0" fontId="16" fillId="0" borderId="0" xfId="10" applyFont="1" applyBorder="1"/>
    <xf numFmtId="0" fontId="16" fillId="0" borderId="4" xfId="10" applyFont="1" applyBorder="1"/>
    <xf numFmtId="0" fontId="16" fillId="0" borderId="2" xfId="10" applyFont="1" applyBorder="1" applyAlignment="1">
      <alignment horizontal="center"/>
    </xf>
    <xf numFmtId="0" fontId="16" fillId="0" borderId="3" xfId="10" applyFont="1" applyBorder="1"/>
    <xf numFmtId="0" fontId="16" fillId="0" borderId="5" xfId="10" applyFont="1" applyBorder="1"/>
    <xf numFmtId="0" fontId="16" fillId="0" borderId="2" xfId="10" applyFont="1" applyBorder="1" applyAlignment="1">
      <alignment horizontal="center" wrapText="1"/>
    </xf>
    <xf numFmtId="9" fontId="16" fillId="0" borderId="2" xfId="10" applyNumberFormat="1" applyFont="1" applyBorder="1" applyAlignment="1">
      <alignment horizontal="center" wrapText="1"/>
    </xf>
    <xf numFmtId="0" fontId="15" fillId="0" borderId="2" xfId="10" applyFont="1" applyBorder="1"/>
    <xf numFmtId="1" fontId="15" fillId="0" borderId="2" xfId="10" applyNumberFormat="1" applyFont="1" applyBorder="1"/>
    <xf numFmtId="0" fontId="16" fillId="0" borderId="2" xfId="10" applyFont="1" applyBorder="1" applyAlignment="1">
      <alignment horizontal="left" indent="1"/>
    </xf>
    <xf numFmtId="0" fontId="16" fillId="0" borderId="2" xfId="10" applyFont="1" applyBorder="1"/>
    <xf numFmtId="0" fontId="16" fillId="0" borderId="2" xfId="10" applyFont="1" applyFill="1" applyBorder="1" applyAlignment="1">
      <alignment horizontal="left" indent="2"/>
    </xf>
    <xf numFmtId="0" fontId="16" fillId="0" borderId="2" xfId="10" applyFont="1" applyBorder="1" applyAlignment="1">
      <alignment horizontal="left" indent="2"/>
    </xf>
    <xf numFmtId="0" fontId="15" fillId="0" borderId="2" xfId="10" applyFont="1" applyBorder="1" applyAlignment="1">
      <alignment horizontal="left"/>
    </xf>
    <xf numFmtId="1" fontId="16" fillId="0" borderId="2" xfId="10" applyNumberFormat="1" applyFont="1" applyBorder="1"/>
    <xf numFmtId="0" fontId="17" fillId="0" borderId="0" xfId="10" applyFont="1"/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/>
    </xf>
    <xf numFmtId="0" fontId="18" fillId="0" borderId="2" xfId="10" applyFont="1" applyBorder="1" applyAlignment="1">
      <alignment wrapText="1"/>
    </xf>
    <xf numFmtId="0" fontId="18" fillId="0" borderId="2" xfId="10" applyFont="1" applyBorder="1"/>
    <xf numFmtId="0" fontId="15" fillId="0" borderId="2" xfId="10" applyFont="1" applyBorder="1" applyAlignment="1">
      <alignment horizontal="center"/>
    </xf>
    <xf numFmtId="0" fontId="15" fillId="0" borderId="2" xfId="10" applyFont="1" applyBorder="1" applyAlignment="1">
      <alignment wrapText="1"/>
    </xf>
    <xf numFmtId="14" fontId="15" fillId="0" borderId="0" xfId="10" applyNumberFormat="1" applyFont="1"/>
    <xf numFmtId="1" fontId="18" fillId="0" borderId="2" xfId="10" applyNumberFormat="1" applyFont="1" applyBorder="1"/>
    <xf numFmtId="1" fontId="23" fillId="0" borderId="0" xfId="10" applyNumberFormat="1" applyFont="1"/>
    <xf numFmtId="0" fontId="16" fillId="5" borderId="2" xfId="10" applyFont="1" applyFill="1" applyBorder="1"/>
    <xf numFmtId="3" fontId="16" fillId="0" borderId="2" xfId="10" applyNumberFormat="1" applyFont="1" applyBorder="1"/>
    <xf numFmtId="0" fontId="15" fillId="0" borderId="2" xfId="10" applyFont="1" applyBorder="1" applyAlignment="1">
      <alignment horizontal="left" indent="2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wrapText="1"/>
    </xf>
    <xf numFmtId="0" fontId="16" fillId="0" borderId="0" xfId="10" applyFont="1" applyBorder="1" applyAlignment="1">
      <alignment horizontal="center"/>
    </xf>
    <xf numFmtId="1" fontId="16" fillId="0" borderId="0" xfId="10" applyNumberFormat="1" applyFont="1" applyBorder="1"/>
    <xf numFmtId="0" fontId="18" fillId="0" borderId="0" xfId="0" applyFont="1"/>
    <xf numFmtId="0" fontId="26" fillId="0" borderId="0" xfId="0" applyFont="1"/>
    <xf numFmtId="14" fontId="18" fillId="0" borderId="0" xfId="0" applyNumberFormat="1" applyFont="1"/>
    <xf numFmtId="0" fontId="26" fillId="0" borderId="0" xfId="0" applyFont="1" applyBorder="1"/>
    <xf numFmtId="0" fontId="17" fillId="0" borderId="4" xfId="0" applyFont="1" applyFill="1" applyBorder="1"/>
    <xf numFmtId="0" fontId="17" fillId="0" borderId="28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9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3" fontId="17" fillId="0" borderId="2" xfId="0" applyNumberFormat="1" applyFont="1" applyFill="1" applyBorder="1" applyAlignment="1">
      <alignment vertical="center" wrapText="1"/>
    </xf>
    <xf numFmtId="166" fontId="17" fillId="0" borderId="2" xfId="0" applyNumberFormat="1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vertical="center" wrapText="1"/>
    </xf>
    <xf numFmtId="166" fontId="18" fillId="0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/>
    <xf numFmtId="3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3" fontId="17" fillId="4" borderId="2" xfId="0" applyNumberFormat="1" applyFont="1" applyFill="1" applyBorder="1" applyAlignment="1">
      <alignment vertical="center" wrapText="1"/>
    </xf>
    <xf numFmtId="166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vertical="center" wrapText="1"/>
    </xf>
    <xf numFmtId="166" fontId="17" fillId="4" borderId="2" xfId="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vertical="center" wrapText="1"/>
    </xf>
    <xf numFmtId="166" fontId="26" fillId="4" borderId="2" xfId="0" applyNumberFormat="1" applyFont="1" applyFill="1" applyBorder="1" applyAlignment="1">
      <alignment vertical="center" wrapText="1"/>
    </xf>
    <xf numFmtId="166" fontId="26" fillId="0" borderId="2" xfId="0" applyNumberFormat="1" applyFont="1" applyBorder="1" applyAlignment="1">
      <alignment vertical="center" wrapText="1"/>
    </xf>
    <xf numFmtId="3" fontId="26" fillId="4" borderId="2" xfId="0" applyNumberFormat="1" applyFont="1" applyFill="1" applyBorder="1" applyAlignment="1">
      <alignment vertical="center" wrapText="1"/>
    </xf>
    <xf numFmtId="0" fontId="17" fillId="0" borderId="0" xfId="0" applyFont="1"/>
    <xf numFmtId="3" fontId="18" fillId="4" borderId="2" xfId="0" applyNumberFormat="1" applyFont="1" applyFill="1" applyBorder="1" applyAlignment="1">
      <alignment vertical="center" wrapText="1"/>
    </xf>
    <xf numFmtId="166" fontId="18" fillId="4" borderId="2" xfId="0" applyNumberFormat="1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0" borderId="5" xfId="0" applyFont="1" applyBorder="1"/>
    <xf numFmtId="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66" fontId="16" fillId="0" borderId="28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 wrapText="1"/>
    </xf>
    <xf numFmtId="165" fontId="16" fillId="0" borderId="2" xfId="22" applyNumberFormat="1" applyFont="1" applyBorder="1" applyAlignment="1">
      <alignment vertical="center" wrapText="1"/>
    </xf>
    <xf numFmtId="165" fontId="16" fillId="0" borderId="28" xfId="22" applyNumberFormat="1" applyFont="1" applyBorder="1" applyAlignment="1">
      <alignment vertical="center" wrapText="1"/>
    </xf>
    <xf numFmtId="165" fontId="15" fillId="0" borderId="2" xfId="22" applyNumberFormat="1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166" fontId="17" fillId="0" borderId="2" xfId="7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6" fillId="0" borderId="0" xfId="0" applyNumberFormat="1" applyFont="1"/>
    <xf numFmtId="3" fontId="27" fillId="0" borderId="0" xfId="0" applyNumberFormat="1" applyFont="1"/>
    <xf numFmtId="3" fontId="28" fillId="0" borderId="28" xfId="0" applyNumberFormat="1" applyFont="1" applyBorder="1" applyAlignment="1">
      <alignment vertical="center" wrapText="1"/>
    </xf>
    <xf numFmtId="3" fontId="15" fillId="0" borderId="28" xfId="0" applyNumberFormat="1" applyFont="1" applyFill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3" fontId="15" fillId="0" borderId="2" xfId="10" applyNumberFormat="1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3" fontId="16" fillId="0" borderId="2" xfId="10" applyNumberFormat="1" applyFont="1" applyBorder="1" applyAlignment="1">
      <alignment vertical="center" wrapText="1"/>
    </xf>
    <xf numFmtId="3" fontId="29" fillId="0" borderId="2" xfId="10" applyNumberFormat="1" applyFont="1" applyBorder="1" applyAlignment="1">
      <alignment horizontal="right" vertical="center" wrapText="1"/>
    </xf>
    <xf numFmtId="0" fontId="17" fillId="0" borderId="2" xfId="1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left" vertical="center" wrapText="1" indent="1"/>
    </xf>
    <xf numFmtId="0" fontId="16" fillId="0" borderId="13" xfId="10" applyFont="1" applyBorder="1" applyAlignment="1">
      <alignment vertical="center" wrapText="1"/>
    </xf>
    <xf numFmtId="3" fontId="16" fillId="0" borderId="13" xfId="10" applyNumberFormat="1" applyFont="1" applyBorder="1" applyAlignment="1">
      <alignment vertical="center" wrapText="1"/>
    </xf>
    <xf numFmtId="3" fontId="16" fillId="0" borderId="0" xfId="10" applyNumberFormat="1" applyFont="1"/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 applyAlignment="1">
      <alignment vertical="center" wrapText="1"/>
    </xf>
    <xf numFmtId="0" fontId="16" fillId="0" borderId="14" xfId="10" applyFont="1" applyBorder="1" applyAlignment="1">
      <alignment horizontal="left" vertical="center" wrapText="1" indent="1"/>
    </xf>
    <xf numFmtId="0" fontId="17" fillId="0" borderId="13" xfId="10" applyFont="1" applyBorder="1" applyAlignment="1">
      <alignment horizontal="center" vertical="center" wrapText="1"/>
    </xf>
    <xf numFmtId="0" fontId="20" fillId="0" borderId="13" xfId="10" applyFont="1" applyBorder="1" applyAlignment="1">
      <alignment vertical="center" wrapText="1"/>
    </xf>
    <xf numFmtId="3" fontId="17" fillId="0" borderId="13" xfId="10" applyNumberFormat="1" applyFont="1" applyBorder="1" applyAlignment="1">
      <alignment vertical="center" wrapText="1"/>
    </xf>
    <xf numFmtId="0" fontId="28" fillId="0" borderId="13" xfId="10" applyFont="1" applyBorder="1" applyAlignment="1">
      <alignment vertical="center" wrapText="1"/>
    </xf>
    <xf numFmtId="3" fontId="15" fillId="0" borderId="13" xfId="10" applyNumberFormat="1" applyFont="1" applyBorder="1" applyAlignment="1">
      <alignment vertical="center" wrapText="1"/>
    </xf>
    <xf numFmtId="0" fontId="17" fillId="0" borderId="2" xfId="10" applyFont="1" applyBorder="1" applyAlignment="1">
      <alignment horizontal="center" vertical="center" wrapText="1"/>
    </xf>
    <xf numFmtId="3" fontId="16" fillId="0" borderId="2" xfId="10" applyNumberFormat="1" applyFont="1" applyBorder="1" applyAlignment="1">
      <alignment horizontal="right" vertical="center" wrapText="1"/>
    </xf>
    <xf numFmtId="3" fontId="18" fillId="0" borderId="2" xfId="10" applyNumberFormat="1" applyFont="1" applyBorder="1" applyAlignment="1">
      <alignment horizontal="right" vertical="center" wrapText="1"/>
    </xf>
    <xf numFmtId="0" fontId="15" fillId="0" borderId="0" xfId="10" applyFont="1" applyAlignment="1">
      <alignment vertical="center"/>
    </xf>
    <xf numFmtId="0" fontId="16" fillId="0" borderId="2" xfId="10" applyFont="1" applyBorder="1" applyAlignment="1">
      <alignment horizontal="left" vertical="center" wrapText="1" indent="1"/>
    </xf>
    <xf numFmtId="0" fontId="20" fillId="0" borderId="2" xfId="10" applyFont="1" applyBorder="1" applyAlignment="1">
      <alignment vertical="center" wrapText="1"/>
    </xf>
    <xf numFmtId="3" fontId="26" fillId="0" borderId="2" xfId="10" applyNumberFormat="1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3" fontId="15" fillId="0" borderId="2" xfId="10" applyNumberFormat="1" applyFont="1" applyBorder="1"/>
    <xf numFmtId="0" fontId="17" fillId="0" borderId="2" xfId="0" applyFont="1" applyBorder="1" applyAlignment="1">
      <alignment horizontal="left" vertical="center" wrapText="1" indent="1"/>
    </xf>
    <xf numFmtId="3" fontId="15" fillId="0" borderId="2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3" fontId="16" fillId="0" borderId="2" xfId="0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6" fillId="0" borderId="28" xfId="0" applyNumberFormat="1" applyFont="1" applyFill="1" applyBorder="1" applyAlignment="1">
      <alignment vertical="center" wrapText="1"/>
    </xf>
    <xf numFmtId="3" fontId="16" fillId="0" borderId="28" xfId="7" applyNumberFormat="1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3" fontId="16" fillId="0" borderId="7" xfId="0" applyNumberFormat="1" applyFont="1" applyFill="1" applyBorder="1" applyAlignment="1">
      <alignment vertical="center" wrapText="1"/>
    </xf>
    <xf numFmtId="168" fontId="15" fillId="0" borderId="28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indent="3"/>
    </xf>
    <xf numFmtId="0" fontId="17" fillId="0" borderId="2" xfId="0" applyFont="1" applyBorder="1" applyAlignment="1">
      <alignment horizontal="left" vertical="center" wrapText="1" indent="3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 indent="3"/>
    </xf>
    <xf numFmtId="3" fontId="16" fillId="0" borderId="21" xfId="0" applyNumberFormat="1" applyFont="1" applyBorder="1" applyAlignment="1">
      <alignment vertical="center" wrapText="1"/>
    </xf>
    <xf numFmtId="3" fontId="17" fillId="0" borderId="21" xfId="0" applyNumberFormat="1" applyFont="1" applyBorder="1" applyAlignment="1">
      <alignment vertical="center" wrapText="1"/>
    </xf>
    <xf numFmtId="0" fontId="16" fillId="0" borderId="29" xfId="10" applyFont="1" applyBorder="1" applyAlignment="1">
      <alignment vertical="center"/>
    </xf>
    <xf numFmtId="0" fontId="16" fillId="0" borderId="30" xfId="10" applyFont="1" applyBorder="1" applyAlignment="1">
      <alignment vertical="center"/>
    </xf>
    <xf numFmtId="0" fontId="16" fillId="0" borderId="31" xfId="10" applyFont="1" applyBorder="1" applyAlignment="1">
      <alignment vertical="center"/>
    </xf>
    <xf numFmtId="0" fontId="16" fillId="0" borderId="28" xfId="10" applyFont="1" applyBorder="1" applyAlignment="1">
      <alignment vertical="center"/>
    </xf>
    <xf numFmtId="166" fontId="16" fillId="0" borderId="28" xfId="10" applyNumberFormat="1" applyFont="1" applyBorder="1" applyAlignment="1">
      <alignment vertical="center"/>
    </xf>
    <xf numFmtId="0" fontId="16" fillId="0" borderId="28" xfId="10" applyFont="1" applyBorder="1" applyAlignment="1">
      <alignment horizontal="left" vertical="center" indent="3"/>
    </xf>
    <xf numFmtId="0" fontId="16" fillId="0" borderId="28" xfId="10" applyFont="1" applyBorder="1" applyAlignment="1">
      <alignment horizontal="left" vertical="center" indent="2"/>
    </xf>
    <xf numFmtId="166" fontId="16" fillId="16" borderId="28" xfId="10" applyNumberFormat="1" applyFont="1" applyFill="1" applyBorder="1" applyAlignment="1">
      <alignment vertical="center"/>
    </xf>
    <xf numFmtId="0" fontId="16" fillId="0" borderId="28" xfId="10" applyFont="1" applyBorder="1" applyAlignment="1">
      <alignment horizontal="left" vertical="center" indent="4"/>
    </xf>
    <xf numFmtId="3" fontId="15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/>
    <xf numFmtId="166" fontId="16" fillId="0" borderId="2" xfId="0" applyNumberFormat="1" applyFont="1" applyBorder="1"/>
    <xf numFmtId="0" fontId="15" fillId="0" borderId="2" xfId="0" applyFont="1" applyBorder="1"/>
    <xf numFmtId="166" fontId="15" fillId="0" borderId="2" xfId="0" applyNumberFormat="1" applyFont="1" applyBorder="1"/>
    <xf numFmtId="0" fontId="16" fillId="0" borderId="2" xfId="0" applyFont="1" applyBorder="1" applyAlignment="1">
      <alignment horizontal="left" indent="2"/>
    </xf>
    <xf numFmtId="0" fontId="16" fillId="0" borderId="2" xfId="10" applyFont="1" applyBorder="1" applyAlignment="1">
      <alignment vertical="center"/>
    </xf>
    <xf numFmtId="3" fontId="15" fillId="0" borderId="2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vertical="center"/>
    </xf>
    <xf numFmtId="166" fontId="16" fillId="0" borderId="0" xfId="1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" fontId="16" fillId="0" borderId="28" xfId="10" applyNumberFormat="1" applyFont="1" applyBorder="1" applyAlignment="1">
      <alignment horizontal="right" vertical="center" wrapText="1"/>
    </xf>
    <xf numFmtId="3" fontId="16" fillId="0" borderId="2" xfId="1" applyNumberFormat="1" applyFont="1" applyBorder="1" applyAlignment="1">
      <alignment horizontal="right" vertical="center" wrapText="1"/>
    </xf>
    <xf numFmtId="0" fontId="16" fillId="0" borderId="0" xfId="10" applyFont="1" applyAlignment="1">
      <alignment wrapText="1"/>
    </xf>
    <xf numFmtId="0" fontId="16" fillId="0" borderId="0" xfId="10" applyFont="1" applyAlignment="1">
      <alignment vertical="center"/>
    </xf>
    <xf numFmtId="0" fontId="16" fillId="0" borderId="4" xfId="10" applyFont="1" applyBorder="1" applyAlignment="1">
      <alignment horizontal="center" vertical="center"/>
    </xf>
    <xf numFmtId="3" fontId="16" fillId="0" borderId="0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horizontal="right" vertical="center" wrapText="1"/>
    </xf>
    <xf numFmtId="0" fontId="15" fillId="0" borderId="0" xfId="25" applyFont="1"/>
    <xf numFmtId="0" fontId="16" fillId="0" borderId="0" xfId="25" applyFont="1"/>
    <xf numFmtId="0" fontId="16" fillId="0" borderId="0" xfId="25" applyFont="1" applyAlignment="1">
      <alignment wrapText="1"/>
    </xf>
    <xf numFmtId="14" fontId="15" fillId="0" borderId="0" xfId="25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166" fontId="16" fillId="11" borderId="2" xfId="0" applyNumberFormat="1" applyFont="1" applyFill="1" applyBorder="1"/>
    <xf numFmtId="0" fontId="15" fillId="9" borderId="2" xfId="0" applyFont="1" applyFill="1" applyBorder="1" applyAlignment="1">
      <alignment wrapText="1"/>
    </xf>
    <xf numFmtId="3" fontId="16" fillId="0" borderId="2" xfId="27" applyNumberFormat="1" applyFont="1" applyFill="1" applyBorder="1"/>
    <xf numFmtId="0" fontId="29" fillId="0" borderId="0" xfId="9" applyFont="1" applyAlignment="1">
      <alignment wrapText="1"/>
    </xf>
    <xf numFmtId="0" fontId="15" fillId="0" borderId="0" xfId="9" applyFont="1" applyAlignment="1">
      <alignment horizontal="left"/>
    </xf>
    <xf numFmtId="0" fontId="16" fillId="0" borderId="0" xfId="9" applyFont="1" applyAlignment="1">
      <alignment wrapText="1"/>
    </xf>
    <xf numFmtId="0" fontId="29" fillId="0" borderId="0" xfId="9" applyFont="1"/>
    <xf numFmtId="14" fontId="15" fillId="0" borderId="0" xfId="9" applyNumberFormat="1" applyFont="1" applyAlignment="1">
      <alignment horizontal="left"/>
    </xf>
    <xf numFmtId="14" fontId="15" fillId="0" borderId="0" xfId="9" applyNumberFormat="1" applyFont="1"/>
    <xf numFmtId="0" fontId="16" fillId="0" borderId="0" xfId="9" applyFont="1"/>
    <xf numFmtId="0" fontId="16" fillId="0" borderId="0" xfId="9" applyFont="1" applyAlignment="1">
      <alignment horizontal="center"/>
    </xf>
    <xf numFmtId="3" fontId="17" fillId="0" borderId="2" xfId="7" applyNumberFormat="1" applyFont="1" applyFill="1" applyBorder="1" applyAlignment="1">
      <alignment vertical="center" wrapText="1"/>
    </xf>
    <xf numFmtId="166" fontId="16" fillId="0" borderId="2" xfId="0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vertical="center" wrapText="1"/>
    </xf>
    <xf numFmtId="166" fontId="16" fillId="0" borderId="28" xfId="0" applyNumberFormat="1" applyFont="1" applyFill="1" applyBorder="1" applyAlignment="1">
      <alignment vertical="center" wrapText="1"/>
    </xf>
    <xf numFmtId="166" fontId="16" fillId="0" borderId="28" xfId="7" applyNumberFormat="1" applyFont="1" applyFill="1" applyBorder="1" applyAlignment="1">
      <alignment vertical="center" wrapText="1"/>
    </xf>
    <xf numFmtId="166" fontId="15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3" fontId="16" fillId="0" borderId="0" xfId="10" quotePrefix="1" applyNumberFormat="1" applyFont="1"/>
    <xf numFmtId="169" fontId="16" fillId="0" borderId="0" xfId="10" applyNumberFormat="1" applyFont="1"/>
    <xf numFmtId="0" fontId="26" fillId="0" borderId="11" xfId="0" applyFont="1" applyBorder="1" applyAlignment="1">
      <alignment vertical="center" wrapText="1"/>
    </xf>
    <xf numFmtId="3" fontId="16" fillId="0" borderId="11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166" fontId="16" fillId="0" borderId="2" xfId="27" applyNumberFormat="1" applyFont="1" applyFill="1" applyBorder="1"/>
    <xf numFmtId="14" fontId="15" fillId="0" borderId="0" xfId="0" applyNumberFormat="1" applyFont="1" applyBorder="1"/>
    <xf numFmtId="0" fontId="16" fillId="0" borderId="0" xfId="31" applyFont="1" applyAlignment="1">
      <alignment wrapText="1"/>
    </xf>
    <xf numFmtId="0" fontId="16" fillId="0" borderId="3" xfId="31" applyFont="1" applyBorder="1" applyAlignment="1">
      <alignment wrapText="1"/>
    </xf>
    <xf numFmtId="0" fontId="16" fillId="0" borderId="28" xfId="31" applyFont="1" applyBorder="1" applyAlignment="1">
      <alignment horizontal="center" wrapText="1"/>
    </xf>
    <xf numFmtId="0" fontId="16" fillId="0" borderId="29" xfId="31" applyFont="1" applyBorder="1"/>
    <xf numFmtId="3" fontId="16" fillId="0" borderId="28" xfId="31" applyNumberFormat="1" applyFont="1" applyBorder="1"/>
    <xf numFmtId="0" fontId="16" fillId="0" borderId="27" xfId="31" applyFont="1" applyBorder="1"/>
    <xf numFmtId="3" fontId="16" fillId="0" borderId="26" xfId="31" applyNumberFormat="1" applyFont="1" applyBorder="1"/>
    <xf numFmtId="0" fontId="16" fillId="0" borderId="24" xfId="31" applyFont="1" applyBorder="1"/>
    <xf numFmtId="3" fontId="16" fillId="0" borderId="10" xfId="31" applyNumberFormat="1" applyFont="1" applyBorder="1"/>
    <xf numFmtId="3" fontId="16" fillId="0" borderId="0" xfId="31" applyNumberFormat="1" applyFont="1" applyBorder="1"/>
    <xf numFmtId="3" fontId="23" fillId="0" borderId="0" xfId="31" applyNumberFormat="1" applyFont="1"/>
    <xf numFmtId="0" fontId="16" fillId="0" borderId="0" xfId="0" applyFont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3" fontId="16" fillId="0" borderId="28" xfId="0" applyNumberFormat="1" applyFont="1" applyBorder="1"/>
    <xf numFmtId="3" fontId="16" fillId="0" borderId="27" xfId="0" applyNumberFormat="1" applyFont="1" applyFill="1" applyBorder="1"/>
    <xf numFmtId="3" fontId="15" fillId="0" borderId="28" xfId="0" applyNumberFormat="1" applyFont="1" applyBorder="1"/>
    <xf numFmtId="14" fontId="16" fillId="0" borderId="28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textRotation="90" wrapText="1"/>
    </xf>
    <xf numFmtId="3" fontId="16" fillId="0" borderId="28" xfId="0" applyNumberFormat="1" applyFont="1" applyBorder="1" applyAlignment="1">
      <alignment horizontal="center"/>
    </xf>
    <xf numFmtId="3" fontId="15" fillId="0" borderId="30" xfId="0" applyNumberFormat="1" applyFont="1" applyBorder="1"/>
    <xf numFmtId="0" fontId="16" fillId="15" borderId="25" xfId="0" applyFont="1" applyFill="1" applyBorder="1" applyAlignment="1">
      <alignment vertical="center" wrapText="1"/>
    </xf>
    <xf numFmtId="3" fontId="16" fillId="0" borderId="23" xfId="0" applyNumberFormat="1" applyFont="1" applyBorder="1"/>
    <xf numFmtId="3" fontId="15" fillId="0" borderId="31" xfId="0" applyNumberFormat="1" applyFont="1" applyBorder="1"/>
    <xf numFmtId="3" fontId="15" fillId="0" borderId="25" xfId="0" applyNumberFormat="1" applyFont="1" applyBorder="1"/>
    <xf numFmtId="3" fontId="15" fillId="0" borderId="4" xfId="0" applyNumberFormat="1" applyFont="1" applyBorder="1"/>
    <xf numFmtId="3" fontId="16" fillId="0" borderId="4" xfId="0" applyNumberFormat="1" applyFont="1" applyBorder="1"/>
    <xf numFmtId="3" fontId="15" fillId="0" borderId="26" xfId="0" applyNumberFormat="1" applyFont="1" applyBorder="1"/>
    <xf numFmtId="0" fontId="16" fillId="0" borderId="26" xfId="0" applyFont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5" fillId="0" borderId="10" xfId="0" applyFont="1" applyBorder="1"/>
    <xf numFmtId="3" fontId="15" fillId="0" borderId="23" xfId="0" applyNumberFormat="1" applyFont="1" applyBorder="1"/>
    <xf numFmtId="3" fontId="16" fillId="0" borderId="26" xfId="0" applyNumberFormat="1" applyFont="1" applyBorder="1" applyAlignment="1">
      <alignment vertical="center" wrapText="1"/>
    </xf>
    <xf numFmtId="3" fontId="16" fillId="0" borderId="4" xfId="0" applyNumberFormat="1" applyFont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3" fontId="16" fillId="15" borderId="25" xfId="0" applyNumberFormat="1" applyFont="1" applyFill="1" applyBorder="1" applyAlignment="1">
      <alignment vertical="center" wrapText="1"/>
    </xf>
    <xf numFmtId="3" fontId="15" fillId="0" borderId="25" xfId="0" applyNumberFormat="1" applyFont="1" applyBorder="1" applyAlignment="1">
      <alignment vertical="center" wrapText="1"/>
    </xf>
    <xf numFmtId="3" fontId="16" fillId="15" borderId="26" xfId="0" applyNumberFormat="1" applyFont="1" applyFill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6" fillId="15" borderId="10" xfId="0" applyNumberFormat="1" applyFont="1" applyFill="1" applyBorder="1" applyAlignment="1">
      <alignment vertical="center" wrapText="1"/>
    </xf>
    <xf numFmtId="0" fontId="16" fillId="0" borderId="28" xfId="25" applyFont="1" applyBorder="1" applyAlignment="1">
      <alignment horizontal="center" vertical="center" wrapText="1"/>
    </xf>
    <xf numFmtId="0" fontId="17" fillId="0" borderId="28" xfId="25" applyFont="1" applyBorder="1" applyAlignment="1">
      <alignment horizontal="center" vertical="center" wrapText="1"/>
    </xf>
    <xf numFmtId="14" fontId="17" fillId="0" borderId="28" xfId="25" applyNumberFormat="1" applyFont="1" applyBorder="1" applyAlignment="1">
      <alignment horizontal="center" vertical="center" wrapText="1"/>
    </xf>
    <xf numFmtId="0" fontId="21" fillId="0" borderId="28" xfId="25" applyFont="1" applyBorder="1" applyAlignment="1">
      <alignment horizontal="center" vertical="center" wrapText="1"/>
    </xf>
    <xf numFmtId="166" fontId="17" fillId="0" borderId="28" xfId="25" applyNumberFormat="1" applyFont="1" applyBorder="1" applyAlignment="1">
      <alignment horizontal="center" vertical="center" wrapText="1"/>
    </xf>
    <xf numFmtId="168" fontId="17" fillId="0" borderId="28" xfId="25" applyNumberFormat="1" applyFont="1" applyBorder="1" applyAlignment="1">
      <alignment horizontal="center" vertical="center" wrapText="1"/>
    </xf>
    <xf numFmtId="0" fontId="31" fillId="0" borderId="28" xfId="25" applyFont="1" applyBorder="1" applyAlignment="1">
      <alignment horizontal="center" vertical="center" wrapText="1"/>
    </xf>
    <xf numFmtId="0" fontId="30" fillId="0" borderId="28" xfId="25" applyFont="1" applyBorder="1" applyAlignment="1">
      <alignment horizontal="center" vertical="center" wrapText="1"/>
    </xf>
    <xf numFmtId="0" fontId="16" fillId="17" borderId="28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17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0" borderId="28" xfId="25" applyFont="1" applyBorder="1" applyAlignment="1">
      <alignment horizontal="center" vertical="center"/>
    </xf>
    <xf numFmtId="0" fontId="16" fillId="0" borderId="28" xfId="25" applyFont="1" applyBorder="1" applyAlignment="1">
      <alignment horizontal="left" vertical="center"/>
    </xf>
    <xf numFmtId="0" fontId="16" fillId="0" borderId="28" xfId="25" applyFont="1" applyBorder="1" applyAlignment="1">
      <alignment horizontal="left" vertical="center" wrapText="1"/>
    </xf>
    <xf numFmtId="0" fontId="20" fillId="0" borderId="28" xfId="25" applyFont="1" applyBorder="1" applyAlignment="1">
      <alignment horizontal="left" vertical="center"/>
    </xf>
    <xf numFmtId="0" fontId="20" fillId="0" borderId="28" xfId="25" applyFont="1" applyBorder="1" applyAlignment="1">
      <alignment horizontal="center" vertical="center" wrapText="1"/>
    </xf>
    <xf numFmtId="171" fontId="17" fillId="0" borderId="28" xfId="25" applyNumberFormat="1" applyFont="1" applyBorder="1" applyAlignment="1">
      <alignment horizontal="center" vertical="center" wrapText="1"/>
    </xf>
    <xf numFmtId="168" fontId="16" fillId="0" borderId="28" xfId="25" applyNumberFormat="1" applyFont="1" applyBorder="1" applyAlignment="1">
      <alignment horizontal="center" vertical="center" wrapText="1"/>
    </xf>
    <xf numFmtId="170" fontId="16" fillId="0" borderId="28" xfId="25" applyNumberFormat="1" applyFont="1" applyBorder="1" applyAlignment="1">
      <alignment horizontal="center" vertical="center" wrapText="1"/>
    </xf>
    <xf numFmtId="0" fontId="16" fillId="0" borderId="28" xfId="25" applyFont="1" applyBorder="1" applyAlignment="1">
      <alignment vertical="center"/>
    </xf>
    <xf numFmtId="0" fontId="8" fillId="0" borderId="28" xfId="25" applyFont="1" applyBorder="1" applyAlignment="1">
      <alignment horizontal="center" vertical="center"/>
    </xf>
    <xf numFmtId="0" fontId="8" fillId="0" borderId="28" xfId="25" applyFont="1" applyBorder="1" applyAlignment="1">
      <alignment horizontal="left" vertical="center"/>
    </xf>
    <xf numFmtId="0" fontId="8" fillId="0" borderId="28" xfId="25" applyFont="1" applyBorder="1" applyAlignment="1">
      <alignment horizontal="center" vertical="center" wrapText="1"/>
    </xf>
    <xf numFmtId="0" fontId="8" fillId="0" borderId="28" xfId="25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22" xfId="0" applyFont="1" applyFill="1" applyBorder="1" applyAlignment="1">
      <alignment horizontal="center" vertical="center" wrapText="1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32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horizontal="left" wrapText="1"/>
    </xf>
    <xf numFmtId="0" fontId="15" fillId="10" borderId="6" xfId="0" applyFont="1" applyFill="1" applyBorder="1" applyAlignment="1">
      <alignment horizontal="left"/>
    </xf>
    <xf numFmtId="0" fontId="15" fillId="10" borderId="7" xfId="0" applyFont="1" applyFill="1" applyBorder="1" applyAlignment="1">
      <alignment horizontal="left"/>
    </xf>
    <xf numFmtId="0" fontId="15" fillId="10" borderId="8" xfId="0" applyFont="1" applyFill="1" applyBorder="1" applyAlignment="1">
      <alignment horizontal="left"/>
    </xf>
    <xf numFmtId="0" fontId="15" fillId="10" borderId="6" xfId="0" applyFont="1" applyFill="1" applyBorder="1" applyAlignment="1">
      <alignment horizontal="left" wrapText="1"/>
    </xf>
    <xf numFmtId="0" fontId="15" fillId="10" borderId="7" xfId="0" applyFont="1" applyFill="1" applyBorder="1" applyAlignment="1">
      <alignment horizontal="left" wrapText="1"/>
    </xf>
    <xf numFmtId="0" fontId="15" fillId="10" borderId="8" xfId="0" applyFont="1" applyFill="1" applyBorder="1" applyAlignment="1">
      <alignment horizontal="left" wrapText="1"/>
    </xf>
    <xf numFmtId="0" fontId="16" fillId="0" borderId="6" xfId="10" applyFont="1" applyBorder="1" applyAlignment="1">
      <alignment horizontal="left" vertical="center"/>
    </xf>
    <xf numFmtId="0" fontId="16" fillId="0" borderId="8" xfId="10" applyFont="1" applyBorder="1" applyAlignment="1">
      <alignment horizontal="left" vertical="center"/>
    </xf>
    <xf numFmtId="171" fontId="15" fillId="0" borderId="2" xfId="0" applyNumberFormat="1" applyFont="1" applyBorder="1" applyAlignment="1"/>
    <xf numFmtId="171" fontId="15" fillId="0" borderId="2" xfId="0" applyNumberFormat="1" applyFont="1" applyBorder="1" applyAlignment="1">
      <alignment horizontal="right"/>
    </xf>
    <xf numFmtId="171" fontId="11" fillId="0" borderId="2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3" fontId="16" fillId="0" borderId="25" xfId="0" applyNumberFormat="1" applyFont="1" applyBorder="1" applyAlignment="1">
      <alignment horizontal="center" wrapText="1"/>
    </xf>
    <xf numFmtId="3" fontId="16" fillId="0" borderId="26" xfId="0" applyNumberFormat="1" applyFont="1" applyBorder="1" applyAlignment="1">
      <alignment horizont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14" fontId="15" fillId="0" borderId="0" xfId="0" applyNumberFormat="1" applyFont="1" applyAlignment="1">
      <alignment horizontal="left" wrapText="1"/>
    </xf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9" xfId="10" applyFont="1" applyBorder="1" applyAlignment="1">
      <alignment horizontal="center" vertical="center" wrapText="1"/>
    </xf>
    <xf numFmtId="0" fontId="16" fillId="0" borderId="10" xfId="10" applyFont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5" fillId="0" borderId="9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19" xfId="1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5" fillId="0" borderId="15" xfId="10" applyFont="1" applyBorder="1" applyAlignment="1">
      <alignment horizontal="center" vertical="center" wrapText="1"/>
    </xf>
    <xf numFmtId="0" fontId="15" fillId="0" borderId="16" xfId="1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2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vertical="center" wrapText="1"/>
    </xf>
    <xf numFmtId="0" fontId="15" fillId="0" borderId="0" xfId="10" applyFont="1" applyAlignment="1">
      <alignment horizontal="center" vertical="center" wrapText="1"/>
    </xf>
    <xf numFmtId="0" fontId="15" fillId="0" borderId="4" xfId="10" applyFont="1" applyBorder="1" applyAlignment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26" fillId="0" borderId="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/>
    </xf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14" fontId="15" fillId="0" borderId="0" xfId="10" applyNumberFormat="1" applyFont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6" fontId="16" fillId="0" borderId="29" xfId="0" applyNumberFormat="1" applyFont="1" applyFill="1" applyBorder="1" applyAlignment="1">
      <alignment horizontal="center" vertical="center" wrapText="1"/>
    </xf>
    <xf numFmtId="166" fontId="16" fillId="0" borderId="31" xfId="0" applyNumberFormat="1" applyFont="1" applyFill="1" applyBorder="1" applyAlignment="1">
      <alignment horizontal="center" vertical="center" wrapText="1"/>
    </xf>
    <xf numFmtId="166" fontId="16" fillId="0" borderId="29" xfId="30" applyNumberFormat="1" applyFont="1" applyFill="1" applyBorder="1" applyAlignment="1">
      <alignment horizontal="center" vertical="center" wrapText="1"/>
    </xf>
    <xf numFmtId="166" fontId="16" fillId="0" borderId="31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D2" sqref="D2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2"/>
  </cols>
  <sheetData>
    <row r="1" spans="1:13" ht="18" x14ac:dyDescent="0.35">
      <c r="B1" s="10" t="s">
        <v>329</v>
      </c>
      <c r="C1" s="11"/>
      <c r="D1" s="11"/>
    </row>
    <row r="2" spans="1:13" ht="12.75" x14ac:dyDescent="0.2">
      <c r="B2" s="142" t="s">
        <v>347</v>
      </c>
      <c r="C2" s="142"/>
      <c r="D2" s="143">
        <v>44561</v>
      </c>
    </row>
    <row r="3" spans="1:13" x14ac:dyDescent="0.2">
      <c r="B3" s="20"/>
      <c r="C3" s="20"/>
      <c r="D3" s="20"/>
    </row>
    <row r="4" spans="1:13" ht="35.25" customHeight="1" x14ac:dyDescent="0.2">
      <c r="B4" s="141" t="s">
        <v>331</v>
      </c>
      <c r="C4" s="31" t="s">
        <v>330</v>
      </c>
      <c r="D4" s="141" t="s">
        <v>627</v>
      </c>
    </row>
    <row r="5" spans="1:13" s="19" customFormat="1" ht="12" customHeight="1" x14ac:dyDescent="0.2">
      <c r="A5" s="16"/>
      <c r="B5" s="22" t="s">
        <v>677</v>
      </c>
      <c r="C5" s="21" t="s">
        <v>699</v>
      </c>
      <c r="D5" s="22" t="s">
        <v>351</v>
      </c>
      <c r="E5" s="126"/>
    </row>
    <row r="6" spans="1:13" s="19" customFormat="1" ht="12" customHeight="1" x14ac:dyDescent="0.2">
      <c r="A6" s="35"/>
      <c r="B6" s="22" t="s">
        <v>920</v>
      </c>
      <c r="C6" s="21" t="s">
        <v>754</v>
      </c>
      <c r="D6" s="33" t="s">
        <v>333</v>
      </c>
      <c r="E6" s="126"/>
    </row>
    <row r="7" spans="1:13" s="19" customFormat="1" ht="12" customHeight="1" x14ac:dyDescent="0.2">
      <c r="A7" s="35"/>
      <c r="B7" s="33" t="s">
        <v>898</v>
      </c>
      <c r="C7" s="34" t="s">
        <v>652</v>
      </c>
      <c r="D7" s="33" t="s">
        <v>351</v>
      </c>
      <c r="E7" s="126"/>
    </row>
    <row r="8" spans="1:13" s="19" customFormat="1" ht="12" customHeight="1" x14ac:dyDescent="0.2">
      <c r="A8" s="35"/>
      <c r="B8" s="33" t="s">
        <v>917</v>
      </c>
      <c r="C8" s="34" t="s">
        <v>716</v>
      </c>
      <c r="D8" s="33" t="s">
        <v>333</v>
      </c>
      <c r="E8" s="126"/>
    </row>
    <row r="9" spans="1:13" s="19" customFormat="1" ht="12" customHeight="1" x14ac:dyDescent="0.2">
      <c r="A9" s="35"/>
      <c r="B9" s="33" t="s">
        <v>916</v>
      </c>
      <c r="C9" s="34" t="s">
        <v>386</v>
      </c>
      <c r="D9" s="33" t="s">
        <v>351</v>
      </c>
      <c r="E9" s="126"/>
    </row>
    <row r="10" spans="1:13" s="15" customFormat="1" x14ac:dyDescent="0.2">
      <c r="A10" s="35"/>
      <c r="B10" s="33" t="s">
        <v>913</v>
      </c>
      <c r="C10" s="34" t="s">
        <v>301</v>
      </c>
      <c r="D10" s="33" t="s">
        <v>332</v>
      </c>
      <c r="E10" s="126"/>
    </row>
    <row r="11" spans="1:13" s="15" customFormat="1" x14ac:dyDescent="0.2">
      <c r="A11" s="35"/>
      <c r="B11" s="33" t="s">
        <v>915</v>
      </c>
      <c r="C11" s="34" t="s">
        <v>339</v>
      </c>
      <c r="D11" s="33" t="s">
        <v>332</v>
      </c>
      <c r="E11" s="126"/>
    </row>
    <row r="12" spans="1:13" s="15" customFormat="1" x14ac:dyDescent="0.2">
      <c r="A12" s="35"/>
      <c r="B12" s="33" t="s">
        <v>912</v>
      </c>
      <c r="C12" s="34" t="s">
        <v>340</v>
      </c>
      <c r="D12" s="33" t="s">
        <v>332</v>
      </c>
      <c r="E12" s="126"/>
    </row>
    <row r="13" spans="1:13" s="15" customFormat="1" ht="24" x14ac:dyDescent="0.2">
      <c r="A13" s="35"/>
      <c r="B13" s="33" t="s">
        <v>304</v>
      </c>
      <c r="C13" s="34" t="s">
        <v>234</v>
      </c>
      <c r="D13" s="33" t="s">
        <v>332</v>
      </c>
      <c r="E13" s="126"/>
      <c r="M13" s="43"/>
    </row>
    <row r="14" spans="1:13" s="19" customFormat="1" x14ac:dyDescent="0.2">
      <c r="A14" s="35"/>
      <c r="B14" s="33" t="s">
        <v>305</v>
      </c>
      <c r="C14" s="34" t="s">
        <v>633</v>
      </c>
      <c r="D14" s="33" t="s">
        <v>332</v>
      </c>
      <c r="E14" s="126"/>
    </row>
    <row r="15" spans="1:13" s="19" customFormat="1" x14ac:dyDescent="0.2">
      <c r="A15" s="35"/>
      <c r="B15" s="33" t="s">
        <v>901</v>
      </c>
      <c r="C15" s="34" t="s">
        <v>756</v>
      </c>
      <c r="D15" s="33" t="s">
        <v>351</v>
      </c>
      <c r="E15" s="126"/>
    </row>
    <row r="16" spans="1:13" s="19" customFormat="1" x14ac:dyDescent="0.2">
      <c r="A16" s="35"/>
      <c r="B16" s="33" t="s">
        <v>902</v>
      </c>
      <c r="C16" s="34" t="s">
        <v>758</v>
      </c>
      <c r="D16" s="101" t="s">
        <v>351</v>
      </c>
      <c r="E16" s="126"/>
    </row>
    <row r="17" spans="1:5" s="19" customFormat="1" x14ac:dyDescent="0.2">
      <c r="A17" s="35"/>
      <c r="B17" s="33" t="s">
        <v>900</v>
      </c>
      <c r="C17" s="34" t="s">
        <v>803</v>
      </c>
      <c r="D17" s="101" t="s">
        <v>351</v>
      </c>
      <c r="E17" s="126"/>
    </row>
    <row r="18" spans="1:5" s="19" customFormat="1" x14ac:dyDescent="0.2">
      <c r="A18" s="35"/>
      <c r="B18" s="33" t="s">
        <v>899</v>
      </c>
      <c r="C18" s="34" t="s">
        <v>802</v>
      </c>
      <c r="D18" s="101" t="s">
        <v>333</v>
      </c>
      <c r="E18" s="126"/>
    </row>
    <row r="19" spans="1:5" s="15" customFormat="1" x14ac:dyDescent="0.2">
      <c r="A19" s="35"/>
      <c r="B19" s="33" t="s">
        <v>848</v>
      </c>
      <c r="C19" s="34" t="s">
        <v>344</v>
      </c>
      <c r="D19" s="33" t="s">
        <v>333</v>
      </c>
      <c r="E19" s="126"/>
    </row>
    <row r="20" spans="1:5" s="15" customFormat="1" x14ac:dyDescent="0.2">
      <c r="A20" s="35"/>
      <c r="B20" s="33" t="s">
        <v>849</v>
      </c>
      <c r="C20" s="34" t="s">
        <v>343</v>
      </c>
      <c r="D20" s="33" t="s">
        <v>333</v>
      </c>
      <c r="E20" s="126"/>
    </row>
    <row r="21" spans="1:5" s="15" customFormat="1" x14ac:dyDescent="0.2">
      <c r="A21" s="35"/>
      <c r="B21" s="33" t="s">
        <v>850</v>
      </c>
      <c r="C21" s="34" t="s">
        <v>342</v>
      </c>
      <c r="D21" s="33" t="s">
        <v>333</v>
      </c>
      <c r="E21" s="126"/>
    </row>
    <row r="22" spans="1:5" s="15" customFormat="1" x14ac:dyDescent="0.2">
      <c r="A22" s="35"/>
      <c r="B22" s="33" t="s">
        <v>851</v>
      </c>
      <c r="C22" s="34" t="s">
        <v>179</v>
      </c>
      <c r="D22" s="33" t="s">
        <v>333</v>
      </c>
      <c r="E22" s="126"/>
    </row>
    <row r="23" spans="1:5" s="15" customFormat="1" x14ac:dyDescent="0.2">
      <c r="A23" s="35"/>
      <c r="B23" s="33" t="s">
        <v>852</v>
      </c>
      <c r="C23" s="34" t="s">
        <v>346</v>
      </c>
      <c r="D23" s="33" t="s">
        <v>333</v>
      </c>
      <c r="E23" s="126"/>
    </row>
    <row r="24" spans="1:5" s="15" customFormat="1" x14ac:dyDescent="0.2">
      <c r="A24" s="35"/>
      <c r="B24" s="33" t="s">
        <v>853</v>
      </c>
      <c r="C24" s="34" t="s">
        <v>345</v>
      </c>
      <c r="D24" s="33" t="s">
        <v>333</v>
      </c>
      <c r="E24" s="126"/>
    </row>
    <row r="25" spans="1:5" s="15" customFormat="1" x14ac:dyDescent="0.2">
      <c r="A25" s="35"/>
      <c r="B25" s="33" t="s">
        <v>839</v>
      </c>
      <c r="C25" s="34" t="s">
        <v>346</v>
      </c>
      <c r="D25" s="33" t="s">
        <v>333</v>
      </c>
      <c r="E25" s="126"/>
    </row>
    <row r="26" spans="1:5" s="19" customFormat="1" ht="12" customHeight="1" x14ac:dyDescent="0.2">
      <c r="A26" s="35"/>
      <c r="B26" s="33" t="s">
        <v>760</v>
      </c>
      <c r="C26" s="34" t="s">
        <v>761</v>
      </c>
      <c r="D26" s="33" t="s">
        <v>332</v>
      </c>
      <c r="E26" s="126"/>
    </row>
    <row r="27" spans="1:5" s="19" customFormat="1" ht="12" customHeight="1" x14ac:dyDescent="0.2">
      <c r="A27" s="35"/>
      <c r="B27" s="33" t="s">
        <v>834</v>
      </c>
      <c r="C27" s="34" t="s">
        <v>831</v>
      </c>
      <c r="D27" s="33" t="s">
        <v>332</v>
      </c>
      <c r="E27" s="126"/>
    </row>
    <row r="28" spans="1:5" s="19" customFormat="1" ht="12" customHeight="1" x14ac:dyDescent="0.2">
      <c r="A28" s="35"/>
      <c r="B28" s="33" t="s">
        <v>910</v>
      </c>
      <c r="C28" s="34" t="s">
        <v>909</v>
      </c>
      <c r="D28" s="33" t="s">
        <v>332</v>
      </c>
      <c r="E28" s="126"/>
    </row>
    <row r="29" spans="1:5" s="15" customFormat="1" x14ac:dyDescent="0.2">
      <c r="A29" s="35"/>
      <c r="B29" s="33" t="s">
        <v>830</v>
      </c>
      <c r="C29" s="34" t="s">
        <v>349</v>
      </c>
      <c r="D29" s="33" t="s">
        <v>351</v>
      </c>
      <c r="E29" s="126"/>
    </row>
    <row r="30" spans="1:5" s="15" customFormat="1" ht="12" customHeight="1" x14ac:dyDescent="0.2">
      <c r="A30" s="16"/>
      <c r="B30" s="33" t="s">
        <v>713</v>
      </c>
      <c r="C30" s="34" t="s">
        <v>348</v>
      </c>
      <c r="D30" s="17" t="s">
        <v>332</v>
      </c>
      <c r="E30" s="126"/>
    </row>
    <row r="31" spans="1:5" s="15" customFormat="1" x14ac:dyDescent="0.2">
      <c r="A31" s="16"/>
      <c r="B31" s="33" t="s">
        <v>799</v>
      </c>
      <c r="C31" s="34" t="s">
        <v>350</v>
      </c>
      <c r="D31" s="17" t="s">
        <v>332</v>
      </c>
      <c r="E31" s="126"/>
    </row>
    <row r="32" spans="1:5" s="15" customFormat="1" x14ac:dyDescent="0.2">
      <c r="A32" s="16"/>
      <c r="B32" s="33" t="s">
        <v>840</v>
      </c>
      <c r="C32" s="34" t="s">
        <v>353</v>
      </c>
      <c r="D32" s="33" t="s">
        <v>333</v>
      </c>
      <c r="E32" s="126"/>
    </row>
    <row r="33" spans="1:5" s="15" customFormat="1" x14ac:dyDescent="0.2">
      <c r="A33" s="16"/>
      <c r="B33" s="33" t="s">
        <v>841</v>
      </c>
      <c r="C33" s="34" t="s">
        <v>354</v>
      </c>
      <c r="D33" s="33" t="s">
        <v>333</v>
      </c>
      <c r="E33" s="126"/>
    </row>
    <row r="34" spans="1:5" s="15" customFormat="1" x14ac:dyDescent="0.2">
      <c r="A34" s="16"/>
      <c r="B34" s="33" t="s">
        <v>764</v>
      </c>
      <c r="C34" s="34" t="s">
        <v>360</v>
      </c>
      <c r="D34" s="33" t="s">
        <v>333</v>
      </c>
      <c r="E34" s="126"/>
    </row>
    <row r="35" spans="1:5" s="19" customFormat="1" x14ac:dyDescent="0.2">
      <c r="A35" s="16"/>
      <c r="B35" s="33" t="s">
        <v>767</v>
      </c>
      <c r="C35" s="34" t="s">
        <v>766</v>
      </c>
      <c r="D35" s="33" t="s">
        <v>333</v>
      </c>
      <c r="E35" s="126"/>
    </row>
    <row r="36" spans="1:5" s="15" customFormat="1" x14ac:dyDescent="0.2">
      <c r="A36" s="16"/>
      <c r="B36" s="33" t="s">
        <v>843</v>
      </c>
      <c r="C36" s="34" t="s">
        <v>356</v>
      </c>
      <c r="D36" s="33" t="s">
        <v>333</v>
      </c>
      <c r="E36" s="126"/>
    </row>
    <row r="37" spans="1:5" s="15" customFormat="1" x14ac:dyDescent="0.2">
      <c r="A37" s="16"/>
      <c r="B37" s="33" t="s">
        <v>842</v>
      </c>
      <c r="C37" s="34" t="s">
        <v>357</v>
      </c>
      <c r="D37" s="33" t="s">
        <v>333</v>
      </c>
      <c r="E37" s="126"/>
    </row>
    <row r="38" spans="1:5" s="15" customFormat="1" x14ac:dyDescent="0.2">
      <c r="A38" s="16"/>
      <c r="B38" s="33" t="s">
        <v>768</v>
      </c>
      <c r="C38" s="34" t="s">
        <v>359</v>
      </c>
      <c r="D38" s="33" t="s">
        <v>333</v>
      </c>
      <c r="E38" s="126"/>
    </row>
    <row r="39" spans="1:5" s="15" customFormat="1" x14ac:dyDescent="0.2">
      <c r="A39" s="16"/>
      <c r="B39" s="33" t="s">
        <v>845</v>
      </c>
      <c r="C39" s="34" t="s">
        <v>361</v>
      </c>
      <c r="D39" s="33" t="s">
        <v>333</v>
      </c>
      <c r="E39" s="126"/>
    </row>
    <row r="40" spans="1:5" s="15" customFormat="1" x14ac:dyDescent="0.2">
      <c r="A40" s="16"/>
      <c r="B40" s="33" t="s">
        <v>844</v>
      </c>
      <c r="C40" s="34" t="s">
        <v>361</v>
      </c>
      <c r="D40" s="33" t="s">
        <v>333</v>
      </c>
      <c r="E40" s="126"/>
    </row>
    <row r="41" spans="1:5" s="15" customFormat="1" x14ac:dyDescent="0.2">
      <c r="A41" s="16"/>
      <c r="B41" s="33" t="s">
        <v>846</v>
      </c>
      <c r="C41" s="34" t="s">
        <v>362</v>
      </c>
      <c r="D41" s="33" t="s">
        <v>333</v>
      </c>
      <c r="E41" s="126"/>
    </row>
    <row r="42" spans="1:5" s="15" customFormat="1" x14ac:dyDescent="0.2">
      <c r="A42" s="16"/>
      <c r="B42" s="33" t="s">
        <v>847</v>
      </c>
      <c r="C42" s="34" t="s">
        <v>363</v>
      </c>
      <c r="D42" s="33" t="s">
        <v>333</v>
      </c>
      <c r="E42" s="126"/>
    </row>
    <row r="43" spans="1:5" s="15" customFormat="1" x14ac:dyDescent="0.2">
      <c r="A43" s="16"/>
      <c r="B43" s="33" t="s">
        <v>323</v>
      </c>
      <c r="C43" s="34" t="s">
        <v>629</v>
      </c>
      <c r="D43" s="33" t="s">
        <v>333</v>
      </c>
      <c r="E43" s="126"/>
    </row>
    <row r="44" spans="1:5" s="15" customFormat="1" x14ac:dyDescent="0.2">
      <c r="A44" s="16"/>
      <c r="B44" s="33" t="s">
        <v>326</v>
      </c>
      <c r="C44" s="34" t="s">
        <v>630</v>
      </c>
      <c r="D44" s="33" t="s">
        <v>333</v>
      </c>
      <c r="E44" s="126"/>
    </row>
    <row r="45" spans="1:5" s="15" customFormat="1" ht="24" x14ac:dyDescent="0.2">
      <c r="A45" s="16"/>
      <c r="B45" s="33" t="s">
        <v>327</v>
      </c>
      <c r="C45" s="34" t="s">
        <v>631</v>
      </c>
      <c r="D45" s="33" t="s">
        <v>333</v>
      </c>
      <c r="E45" s="126"/>
    </row>
    <row r="46" spans="1:5" s="15" customFormat="1" ht="24" x14ac:dyDescent="0.2">
      <c r="A46" s="16"/>
      <c r="B46" s="33" t="s">
        <v>328</v>
      </c>
      <c r="C46" s="34" t="s">
        <v>632</v>
      </c>
      <c r="D46" s="33" t="s">
        <v>333</v>
      </c>
      <c r="E46" s="126"/>
    </row>
    <row r="47" spans="1:5" s="19" customFormat="1" x14ac:dyDescent="0.2">
      <c r="A47" s="16"/>
      <c r="B47" s="33" t="s">
        <v>778</v>
      </c>
      <c r="C47" s="34" t="s">
        <v>780</v>
      </c>
      <c r="D47" s="33" t="s">
        <v>332</v>
      </c>
      <c r="E47" s="126"/>
    </row>
    <row r="48" spans="1:5" s="19" customFormat="1" x14ac:dyDescent="0.2">
      <c r="A48" s="16"/>
      <c r="B48" s="33" t="s">
        <v>785</v>
      </c>
      <c r="C48" s="34" t="s">
        <v>784</v>
      </c>
      <c r="D48" s="122" t="s">
        <v>333</v>
      </c>
      <c r="E48" s="126"/>
    </row>
    <row r="49" spans="2:3" x14ac:dyDescent="0.2">
      <c r="B49" s="12"/>
    </row>
    <row r="50" spans="2:3" x14ac:dyDescent="0.2">
      <c r="B50" s="14" t="s">
        <v>884</v>
      </c>
    </row>
    <row r="51" spans="2:3" x14ac:dyDescent="0.2">
      <c r="B51" s="14" t="s">
        <v>334</v>
      </c>
    </row>
    <row r="52" spans="2:3" x14ac:dyDescent="0.2">
      <c r="B52" s="13" t="s">
        <v>783</v>
      </c>
    </row>
    <row r="53" spans="2:3" x14ac:dyDescent="0.2">
      <c r="B53" s="14" t="s">
        <v>335</v>
      </c>
    </row>
    <row r="54" spans="2:3" x14ac:dyDescent="0.2">
      <c r="B54" s="13" t="s">
        <v>781</v>
      </c>
    </row>
    <row r="55" spans="2:3" x14ac:dyDescent="0.2">
      <c r="B55" s="14" t="s">
        <v>782</v>
      </c>
    </row>
    <row r="56" spans="2:3" x14ac:dyDescent="0.2">
      <c r="B56" s="13" t="s">
        <v>922</v>
      </c>
    </row>
    <row r="57" spans="2:3" x14ac:dyDescent="0.2">
      <c r="B57" s="12"/>
      <c r="C57" s="5"/>
    </row>
    <row r="58" spans="2:3" x14ac:dyDescent="0.2">
      <c r="B58" s="12"/>
    </row>
    <row r="59" spans="2:3" x14ac:dyDescent="0.2">
      <c r="B59" s="12"/>
    </row>
    <row r="60" spans="2:3" x14ac:dyDescent="0.2">
      <c r="B60" s="12"/>
    </row>
    <row r="61" spans="2:3" x14ac:dyDescent="0.2">
      <c r="B61" s="12"/>
    </row>
    <row r="62" spans="2:3" x14ac:dyDescent="0.2">
      <c r="B62" s="12"/>
    </row>
    <row r="63" spans="2:3" x14ac:dyDescent="0.2">
      <c r="B63" s="12"/>
    </row>
    <row r="64" spans="2:3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7" right="0.7" top="0.75" bottom="0.75" header="0.3" footer="0.3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0"/>
  <sheetViews>
    <sheetView workbookViewId="0">
      <selection activeCell="J15" sqref="A1:J15"/>
    </sheetView>
  </sheetViews>
  <sheetFormatPr baseColWidth="10" defaultRowHeight="10.5" x14ac:dyDescent="0.15"/>
  <cols>
    <col min="1" max="1" width="18.1640625" style="1" customWidth="1"/>
    <col min="2" max="4" width="17.1640625" style="1" customWidth="1"/>
    <col min="5" max="9" width="12" style="1"/>
    <col min="10" max="10" width="17" style="1" bestFit="1" customWidth="1"/>
    <col min="11" max="16384" width="12" style="1"/>
  </cols>
  <sheetData>
    <row r="1" spans="1:22" ht="12" x14ac:dyDescent="0.2">
      <c r="A1" s="172" t="s">
        <v>304</v>
      </c>
      <c r="B1" s="289" t="s">
        <v>234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97">
        <v>44561</v>
      </c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331"/>
      <c r="B3" s="204" t="s">
        <v>235</v>
      </c>
      <c r="C3" s="204" t="s">
        <v>236</v>
      </c>
      <c r="D3" s="204" t="s">
        <v>237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228</v>
      </c>
      <c r="B4" s="287">
        <v>6.6198044011336323</v>
      </c>
      <c r="C4" s="287">
        <v>6.6198044011336323</v>
      </c>
      <c r="D4" s="287">
        <v>4.4774859999999999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1" t="s">
        <v>229</v>
      </c>
      <c r="B5" s="287">
        <v>1.6745272122283326</v>
      </c>
      <c r="C5" s="287">
        <v>1.6745272122283326</v>
      </c>
      <c r="D5" s="287">
        <v>0.84706300000000001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230</v>
      </c>
      <c r="B6" s="287">
        <v>6.3136267455883965</v>
      </c>
      <c r="C6" s="287">
        <v>6.3136267455883965</v>
      </c>
      <c r="D6" s="287">
        <v>3.366047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939</v>
      </c>
      <c r="B7" s="287">
        <v>54.810021292010724</v>
      </c>
      <c r="C7" s="287">
        <v>54.810021292010724</v>
      </c>
      <c r="D7" s="287">
        <v>28.640594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230</v>
      </c>
      <c r="B8" s="287">
        <v>20.736945621653962</v>
      </c>
      <c r="C8" s="287">
        <v>20.736945621653962</v>
      </c>
      <c r="D8" s="287">
        <v>11.878227000000001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940</v>
      </c>
      <c r="B9" s="287">
        <v>22.385543714579956</v>
      </c>
      <c r="C9" s="287">
        <v>22.385543714579956</v>
      </c>
      <c r="D9" s="287">
        <v>13.864952000000001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232</v>
      </c>
      <c r="B10" s="287">
        <v>69.290220913334124</v>
      </c>
      <c r="C10" s="287">
        <v>69.290220913334124</v>
      </c>
      <c r="D10" s="287">
        <v>32.999729000000002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227</v>
      </c>
      <c r="B11" s="287">
        <v>0.86581699999999995</v>
      </c>
      <c r="C11" s="287">
        <v>0.86581699999999995</v>
      </c>
      <c r="D11" s="287">
        <v>0.70382900000000004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55</v>
      </c>
      <c r="B12" s="332">
        <v>182.69650690052913</v>
      </c>
      <c r="C12" s="332">
        <v>182.69650690052913</v>
      </c>
      <c r="D12" s="332">
        <v>96.777927000000005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3"/>
      <c r="B13" s="334"/>
      <c r="C13" s="334"/>
      <c r="D13" s="334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 t="s">
        <v>948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 t="s">
        <v>947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zoomScaleNormal="100" workbookViewId="0">
      <selection sqref="A1:I20"/>
    </sheetView>
  </sheetViews>
  <sheetFormatPr baseColWidth="10" defaultRowHeight="10.5" x14ac:dyDescent="0.15"/>
  <cols>
    <col min="1" max="1" width="4.5" style="4" customWidth="1"/>
    <col min="2" max="2" width="53.33203125" style="4" customWidth="1"/>
    <col min="3" max="8" width="12" style="4"/>
    <col min="9" max="9" width="17" style="4" bestFit="1" customWidth="1"/>
    <col min="10" max="16384" width="12" style="4"/>
  </cols>
  <sheetData>
    <row r="1" spans="1:22" ht="12" x14ac:dyDescent="0.2">
      <c r="A1" s="76" t="s">
        <v>305</v>
      </c>
      <c r="B1" s="76" t="s">
        <v>633</v>
      </c>
      <c r="C1" s="133">
        <v>44561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2"/>
      <c r="I2" s="79" t="s">
        <v>336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243"/>
      <c r="C3" s="326" t="s">
        <v>634</v>
      </c>
      <c r="D3" s="326" t="s">
        <v>250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326" t="s">
        <v>635</v>
      </c>
      <c r="C4" s="327">
        <v>109.60083572000001</v>
      </c>
      <c r="D4" s="327">
        <v>109.60083572000001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72"/>
      <c r="B5" s="326" t="s">
        <v>636</v>
      </c>
      <c r="C5" s="327">
        <v>738.97456204583</v>
      </c>
      <c r="D5" s="327">
        <v>738.97456204583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72"/>
      <c r="B6" s="328" t="s">
        <v>55</v>
      </c>
      <c r="C6" s="329">
        <v>848.57539776582996</v>
      </c>
      <c r="D6" s="329">
        <v>848.57539776582996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72"/>
      <c r="B7" s="326"/>
      <c r="C7" s="327"/>
      <c r="D7" s="327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72"/>
      <c r="B8" s="326" t="s">
        <v>380</v>
      </c>
      <c r="C8" s="327">
        <v>109.60083572000001</v>
      </c>
      <c r="D8" s="327">
        <v>109.60083572000001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72"/>
      <c r="B9" s="326" t="s">
        <v>637</v>
      </c>
      <c r="C9" s="327"/>
      <c r="D9" s="327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72"/>
      <c r="B10" s="328" t="s">
        <v>638</v>
      </c>
      <c r="C10" s="329">
        <v>109.60083572000001</v>
      </c>
      <c r="D10" s="329">
        <v>109.60083572000001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72"/>
      <c r="B11" s="326" t="s">
        <v>639</v>
      </c>
      <c r="C11" s="327">
        <v>0.69</v>
      </c>
      <c r="D11" s="327">
        <v>0.69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72"/>
      <c r="B12" s="326" t="s">
        <v>63</v>
      </c>
      <c r="C12" s="327">
        <v>738.28456204582994</v>
      </c>
      <c r="D12" s="327">
        <v>738.28456204582994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72"/>
      <c r="B13" s="328" t="s">
        <v>642</v>
      </c>
      <c r="C13" s="329">
        <v>738.97456204583</v>
      </c>
      <c r="D13" s="329">
        <v>738.97456204583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72"/>
      <c r="B14" s="326"/>
      <c r="C14" s="326"/>
      <c r="D14" s="32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72"/>
      <c r="B15" s="328" t="str">
        <f>+"Samlet realisert gevinst på egenkapitalposisjoner i "&amp;TEXT(C1,"åååå")</f>
        <v>Samlet realisert gevinst på egenkapitalposisjoner i 2021</v>
      </c>
      <c r="C15" s="471">
        <v>0</v>
      </c>
      <c r="D15" s="4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72"/>
      <c r="B16" s="328" t="str">
        <f>"Samlet realisert tap på egenkapitalposisjoner i "&amp;TEXT(C1,"åååå")</f>
        <v>Samlet realisert tap på egenkapitalposisjoner i 2021</v>
      </c>
      <c r="C16" s="471">
        <v>0</v>
      </c>
      <c r="D16" s="47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328" t="str">
        <f>+"Samlet urealisert gevinst per "&amp;TEXT(C1,"dd.mm.ååå")</f>
        <v>Samlet urealisert gevinst per 31.12.2021</v>
      </c>
      <c r="C17" s="472">
        <v>506.63444529583001</v>
      </c>
      <c r="D17" s="4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330" t="s">
        <v>640</v>
      </c>
      <c r="C18" s="473">
        <v>506.63444529583001</v>
      </c>
      <c r="D18" s="473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330" t="s">
        <v>641</v>
      </c>
      <c r="C19" s="474">
        <v>0</v>
      </c>
      <c r="D19" s="474">
        <v>0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328" t="str">
        <f>+"Samlet urealisert tap per "&amp;TEXT(C1,"dd.mm.ååå")</f>
        <v>Samlet urealisert tap per 31.12.2021</v>
      </c>
      <c r="C20" s="470">
        <v>0</v>
      </c>
      <c r="D20" s="470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8"/>
  <sheetViews>
    <sheetView workbookViewId="0">
      <selection activeCell="H16" sqref="A1:H16"/>
    </sheetView>
  </sheetViews>
  <sheetFormatPr baseColWidth="10" defaultColWidth="12" defaultRowHeight="12" x14ac:dyDescent="0.2"/>
  <cols>
    <col min="1" max="1" width="4.6640625" style="72" bestFit="1" customWidth="1"/>
    <col min="2" max="2" width="76.6640625" style="47" customWidth="1"/>
    <col min="3" max="3" width="16" style="72" bestFit="1" customWidth="1"/>
    <col min="4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755</v>
      </c>
      <c r="B1" s="77" t="s">
        <v>756</v>
      </c>
      <c r="H1" s="79" t="s">
        <v>336</v>
      </c>
    </row>
    <row r="2" spans="1:8" x14ac:dyDescent="0.2">
      <c r="C2" s="133">
        <f>+Innhold!D2</f>
        <v>44561</v>
      </c>
    </row>
    <row r="3" spans="1:8" x14ac:dyDescent="0.2">
      <c r="A3" s="69"/>
      <c r="B3" s="70"/>
      <c r="C3" s="71" t="s">
        <v>0</v>
      </c>
    </row>
    <row r="4" spans="1:8" x14ac:dyDescent="0.2">
      <c r="A4" s="85">
        <v>1</v>
      </c>
      <c r="B4" s="86" t="s">
        <v>717</v>
      </c>
      <c r="C4" s="81">
        <v>48127.606189999999</v>
      </c>
    </row>
    <row r="5" spans="1:8" x14ac:dyDescent="0.2">
      <c r="A5" s="83">
        <v>2</v>
      </c>
      <c r="B5" s="87" t="s">
        <v>718</v>
      </c>
      <c r="C5" s="82">
        <v>-275.79056500000002</v>
      </c>
    </row>
    <row r="6" spans="1:8" ht="24" x14ac:dyDescent="0.2">
      <c r="A6" s="83">
        <v>3</v>
      </c>
      <c r="B6" s="88" t="s">
        <v>719</v>
      </c>
      <c r="C6" s="83" t="s">
        <v>306</v>
      </c>
    </row>
    <row r="7" spans="1:8" x14ac:dyDescent="0.2">
      <c r="A7" s="83">
        <v>4</v>
      </c>
      <c r="B7" s="88" t="s">
        <v>720</v>
      </c>
      <c r="C7" s="83" t="s">
        <v>306</v>
      </c>
    </row>
    <row r="8" spans="1:8" ht="36" x14ac:dyDescent="0.2">
      <c r="A8" s="83">
        <v>5</v>
      </c>
      <c r="B8" s="88" t="s">
        <v>721</v>
      </c>
      <c r="C8" s="83" t="s">
        <v>306</v>
      </c>
    </row>
    <row r="9" spans="1:8" ht="24" x14ac:dyDescent="0.2">
      <c r="A9" s="83">
        <v>6</v>
      </c>
      <c r="B9" s="88" t="s">
        <v>722</v>
      </c>
      <c r="C9" s="83" t="s">
        <v>306</v>
      </c>
    </row>
    <row r="10" spans="1:8" x14ac:dyDescent="0.2">
      <c r="A10" s="83">
        <v>7</v>
      </c>
      <c r="B10" s="88" t="s">
        <v>723</v>
      </c>
      <c r="C10" s="83" t="s">
        <v>306</v>
      </c>
    </row>
    <row r="11" spans="1:8" x14ac:dyDescent="0.2">
      <c r="A11" s="83">
        <v>8</v>
      </c>
      <c r="B11" s="87" t="s">
        <v>724</v>
      </c>
      <c r="C11" s="82">
        <v>-99.561007000000004</v>
      </c>
    </row>
    <row r="12" spans="1:8" x14ac:dyDescent="0.2">
      <c r="A12" s="83">
        <v>9</v>
      </c>
      <c r="B12" s="87" t="s">
        <v>725</v>
      </c>
      <c r="C12" s="83" t="s">
        <v>306</v>
      </c>
    </row>
    <row r="13" spans="1:8" x14ac:dyDescent="0.2">
      <c r="A13" s="83">
        <v>10</v>
      </c>
      <c r="B13" s="87" t="s">
        <v>726</v>
      </c>
      <c r="C13" s="82">
        <v>1297.65693947</v>
      </c>
    </row>
    <row r="14" spans="1:8" x14ac:dyDescent="0.2">
      <c r="A14" s="83">
        <v>11</v>
      </c>
      <c r="B14" s="87" t="s">
        <v>727</v>
      </c>
      <c r="C14" s="83" t="s">
        <v>306</v>
      </c>
    </row>
    <row r="15" spans="1:8" x14ac:dyDescent="0.2">
      <c r="A15" s="83">
        <v>12</v>
      </c>
      <c r="B15" s="87" t="s">
        <v>206</v>
      </c>
      <c r="C15" s="82">
        <v>-32.296926190002445</v>
      </c>
    </row>
    <row r="16" spans="1:8" x14ac:dyDescent="0.2">
      <c r="A16" s="89">
        <v>13</v>
      </c>
      <c r="B16" s="90" t="s">
        <v>728</v>
      </c>
      <c r="C16" s="84">
        <v>49017.614631279997</v>
      </c>
    </row>
    <row r="17" spans="3:3" x14ac:dyDescent="0.2">
      <c r="C17" s="159"/>
    </row>
    <row r="18" spans="3:3" x14ac:dyDescent="0.2">
      <c r="C18" s="73"/>
    </row>
  </sheetData>
  <hyperlinks>
    <hyperlink ref="H1" location="Innhold!A1" display="Tilbake til  oversikt"/>
  </hyperlinks>
  <pageMargins left="0.7" right="0.7" top="0.75" bottom="0.75" header="0.3" footer="0.3"/>
  <pageSetup paperSize="9"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2"/>
  <sheetViews>
    <sheetView workbookViewId="0">
      <selection activeCell="F32" sqref="A1:F32"/>
    </sheetView>
  </sheetViews>
  <sheetFormatPr baseColWidth="10" defaultColWidth="12" defaultRowHeight="12" x14ac:dyDescent="0.2"/>
  <cols>
    <col min="1" max="1" width="4.33203125" style="72" customWidth="1"/>
    <col min="2" max="2" width="90.1640625" style="47" customWidth="1"/>
    <col min="3" max="3" width="12" style="72"/>
    <col min="4" max="5" width="12.1640625" style="72" bestFit="1" customWidth="1"/>
    <col min="6" max="6" width="17" style="72" bestFit="1" customWidth="1"/>
    <col min="7" max="16384" width="12" style="72"/>
  </cols>
  <sheetData>
    <row r="1" spans="1:6" x14ac:dyDescent="0.2">
      <c r="A1" s="76" t="s">
        <v>757</v>
      </c>
      <c r="B1" s="475" t="s">
        <v>758</v>
      </c>
      <c r="C1" s="475"/>
      <c r="F1" s="79" t="s">
        <v>336</v>
      </c>
    </row>
    <row r="2" spans="1:6" x14ac:dyDescent="0.2">
      <c r="A2" s="76"/>
      <c r="B2" s="151"/>
      <c r="C2" s="151"/>
      <c r="F2" s="79"/>
    </row>
    <row r="3" spans="1:6" x14ac:dyDescent="0.2">
      <c r="C3" s="127">
        <f>+Innhold!D2</f>
        <v>44561</v>
      </c>
      <c r="D3" s="127">
        <f>EOMONTH(C3,-3)</f>
        <v>44469</v>
      </c>
    </row>
    <row r="4" spans="1:6" x14ac:dyDescent="0.2">
      <c r="C4" s="102" t="s">
        <v>0</v>
      </c>
      <c r="D4" s="102" t="s">
        <v>1</v>
      </c>
    </row>
    <row r="5" spans="1:6" s="76" customFormat="1" x14ac:dyDescent="0.2">
      <c r="A5" s="76" t="s">
        <v>729</v>
      </c>
      <c r="B5" s="77"/>
      <c r="C5" s="103" t="s">
        <v>3</v>
      </c>
      <c r="D5" s="103" t="s">
        <v>4</v>
      </c>
      <c r="E5" s="72"/>
    </row>
    <row r="6" spans="1:6" x14ac:dyDescent="0.2">
      <c r="A6" s="85">
        <v>1</v>
      </c>
      <c r="B6" s="91" t="s">
        <v>730</v>
      </c>
      <c r="C6" s="74">
        <v>47971.100364999998</v>
      </c>
      <c r="D6" s="74">
        <v>48446.269682999999</v>
      </c>
    </row>
    <row r="7" spans="1:6" x14ac:dyDescent="0.2">
      <c r="A7" s="83">
        <v>2</v>
      </c>
      <c r="B7" s="92" t="s">
        <v>731</v>
      </c>
      <c r="C7" s="75">
        <v>-308.08749119000242</v>
      </c>
      <c r="D7" s="75">
        <v>-310.35085516999817</v>
      </c>
    </row>
    <row r="8" spans="1:6" x14ac:dyDescent="0.2">
      <c r="A8" s="83">
        <v>3</v>
      </c>
      <c r="B8" s="92" t="s">
        <v>729</v>
      </c>
      <c r="C8" s="75">
        <v>47663.012873809996</v>
      </c>
      <c r="D8" s="75">
        <v>48135.918827829999</v>
      </c>
    </row>
    <row r="9" spans="1:6" s="76" customFormat="1" x14ac:dyDescent="0.2">
      <c r="A9" s="96" t="s">
        <v>732</v>
      </c>
      <c r="B9" s="93"/>
      <c r="C9" s="75" t="s">
        <v>306</v>
      </c>
      <c r="D9" s="75" t="s">
        <v>306</v>
      </c>
      <c r="E9" s="72"/>
    </row>
    <row r="10" spans="1:6" x14ac:dyDescent="0.2">
      <c r="A10" s="83">
        <v>4</v>
      </c>
      <c r="B10" s="92" t="s">
        <v>733</v>
      </c>
      <c r="C10" s="75">
        <v>40.304701000000001</v>
      </c>
      <c r="D10" s="75">
        <v>65.643096</v>
      </c>
    </row>
    <row r="11" spans="1:6" x14ac:dyDescent="0.2">
      <c r="A11" s="83">
        <v>5</v>
      </c>
      <c r="B11" s="92" t="s">
        <v>90</v>
      </c>
      <c r="C11" s="75">
        <v>16.640117</v>
      </c>
      <c r="D11" s="75">
        <v>22.299085999999999</v>
      </c>
    </row>
    <row r="12" spans="1:6" ht="12" customHeight="1" x14ac:dyDescent="0.2">
      <c r="A12" s="83">
        <v>6</v>
      </c>
      <c r="B12" s="94" t="s">
        <v>734</v>
      </c>
      <c r="C12" s="75" t="s">
        <v>306</v>
      </c>
      <c r="D12" s="75" t="s">
        <v>306</v>
      </c>
    </row>
    <row r="13" spans="1:6" x14ac:dyDescent="0.2">
      <c r="A13" s="83">
        <v>7</v>
      </c>
      <c r="B13" s="94" t="s">
        <v>735</v>
      </c>
      <c r="C13" s="75" t="s">
        <v>306</v>
      </c>
      <c r="D13" s="75" t="s">
        <v>306</v>
      </c>
    </row>
    <row r="14" spans="1:6" x14ac:dyDescent="0.2">
      <c r="A14" s="83">
        <v>8</v>
      </c>
      <c r="B14" s="94" t="s">
        <v>736</v>
      </c>
      <c r="C14" s="75" t="s">
        <v>306</v>
      </c>
      <c r="D14" s="75" t="s">
        <v>306</v>
      </c>
    </row>
    <row r="15" spans="1:6" x14ac:dyDescent="0.2">
      <c r="A15" s="83">
        <v>9</v>
      </c>
      <c r="B15" s="94" t="s">
        <v>737</v>
      </c>
      <c r="C15" s="75" t="s">
        <v>306</v>
      </c>
      <c r="D15" s="75" t="s">
        <v>306</v>
      </c>
    </row>
    <row r="16" spans="1:6" x14ac:dyDescent="0.2">
      <c r="A16" s="83">
        <v>10</v>
      </c>
      <c r="B16" s="94" t="s">
        <v>738</v>
      </c>
      <c r="C16" s="75" t="s">
        <v>306</v>
      </c>
      <c r="D16" s="75" t="s">
        <v>306</v>
      </c>
    </row>
    <row r="17" spans="1:5" x14ac:dyDescent="0.2">
      <c r="A17" s="83">
        <v>11</v>
      </c>
      <c r="B17" s="92" t="s">
        <v>739</v>
      </c>
      <c r="C17" s="169">
        <v>56.944817999999998</v>
      </c>
      <c r="D17" s="75">
        <v>87.942182000000003</v>
      </c>
    </row>
    <row r="18" spans="1:5" s="76" customFormat="1" x14ac:dyDescent="0.2">
      <c r="A18" s="96" t="s">
        <v>740</v>
      </c>
      <c r="B18" s="93"/>
      <c r="C18" s="75" t="s">
        <v>306</v>
      </c>
      <c r="D18" s="75" t="s">
        <v>306</v>
      </c>
      <c r="E18" s="72"/>
    </row>
    <row r="19" spans="1:5" x14ac:dyDescent="0.2">
      <c r="A19" s="83">
        <v>12</v>
      </c>
      <c r="B19" s="94" t="s">
        <v>741</v>
      </c>
      <c r="C19" s="75" t="s">
        <v>306</v>
      </c>
      <c r="D19" s="75" t="s">
        <v>306</v>
      </c>
    </row>
    <row r="20" spans="1:5" x14ac:dyDescent="0.2">
      <c r="A20" s="83">
        <v>13</v>
      </c>
      <c r="B20" s="94" t="s">
        <v>742</v>
      </c>
      <c r="C20" s="75" t="s">
        <v>306</v>
      </c>
      <c r="D20" s="75" t="s">
        <v>306</v>
      </c>
    </row>
    <row r="21" spans="1:5" x14ac:dyDescent="0.2">
      <c r="A21" s="83">
        <v>14</v>
      </c>
      <c r="B21" s="94" t="s">
        <v>743</v>
      </c>
      <c r="C21" s="75" t="s">
        <v>306</v>
      </c>
      <c r="D21" s="75" t="s">
        <v>306</v>
      </c>
    </row>
    <row r="22" spans="1:5" x14ac:dyDescent="0.2">
      <c r="A22" s="83">
        <v>15</v>
      </c>
      <c r="B22" s="94" t="s">
        <v>744</v>
      </c>
      <c r="C22" s="75" t="s">
        <v>306</v>
      </c>
      <c r="D22" s="75" t="s">
        <v>306</v>
      </c>
    </row>
    <row r="23" spans="1:5" x14ac:dyDescent="0.2">
      <c r="A23" s="83">
        <v>16</v>
      </c>
      <c r="B23" s="92" t="s">
        <v>745</v>
      </c>
      <c r="C23" s="75" t="s">
        <v>306</v>
      </c>
      <c r="D23" s="75" t="s">
        <v>306</v>
      </c>
    </row>
    <row r="24" spans="1:5" s="76" customFormat="1" x14ac:dyDescent="0.2">
      <c r="A24" s="96" t="s">
        <v>746</v>
      </c>
      <c r="B24" s="93"/>
      <c r="C24" s="75" t="s">
        <v>306</v>
      </c>
      <c r="D24" s="75" t="s">
        <v>306</v>
      </c>
      <c r="E24" s="72"/>
    </row>
    <row r="25" spans="1:5" x14ac:dyDescent="0.2">
      <c r="A25" s="83">
        <v>17</v>
      </c>
      <c r="B25" s="92" t="s">
        <v>747</v>
      </c>
      <c r="C25" s="75">
        <v>3893.4232103099998</v>
      </c>
      <c r="D25" s="75">
        <v>4114.3954289599997</v>
      </c>
    </row>
    <row r="26" spans="1:5" x14ac:dyDescent="0.2">
      <c r="A26" s="83">
        <v>18</v>
      </c>
      <c r="B26" s="92" t="s">
        <v>748</v>
      </c>
      <c r="C26" s="75">
        <v>-2595.7662708400003</v>
      </c>
      <c r="D26" s="75">
        <v>-2771.1314366900001</v>
      </c>
    </row>
    <row r="27" spans="1:5" x14ac:dyDescent="0.2">
      <c r="A27" s="83">
        <v>19</v>
      </c>
      <c r="B27" s="92" t="s">
        <v>749</v>
      </c>
      <c r="C27" s="75">
        <v>1297.6569394699998</v>
      </c>
      <c r="D27" s="75">
        <v>1343.26399227</v>
      </c>
    </row>
    <row r="28" spans="1:5" s="76" customFormat="1" x14ac:dyDescent="0.2">
      <c r="A28" s="96" t="s">
        <v>750</v>
      </c>
      <c r="B28" s="93"/>
      <c r="C28" s="75" t="s">
        <v>306</v>
      </c>
      <c r="D28" s="75" t="s">
        <v>306</v>
      </c>
      <c r="E28" s="72"/>
    </row>
    <row r="29" spans="1:5" x14ac:dyDescent="0.2">
      <c r="A29" s="83">
        <v>20</v>
      </c>
      <c r="B29" s="92" t="s">
        <v>534</v>
      </c>
      <c r="C29" s="75">
        <v>4215.3235425900002</v>
      </c>
      <c r="D29" s="75">
        <v>4002.3870956799997</v>
      </c>
    </row>
    <row r="30" spans="1:5" x14ac:dyDescent="0.2">
      <c r="A30" s="83">
        <v>21</v>
      </c>
      <c r="B30" s="92" t="s">
        <v>751</v>
      </c>
      <c r="C30" s="75">
        <v>49017.614631279997</v>
      </c>
      <c r="D30" s="75">
        <v>49567.125002100001</v>
      </c>
    </row>
    <row r="31" spans="1:5" s="76" customFormat="1" x14ac:dyDescent="0.2">
      <c r="A31" s="99" t="s">
        <v>752</v>
      </c>
      <c r="B31" s="100"/>
      <c r="C31" s="74" t="s">
        <v>306</v>
      </c>
      <c r="D31" s="74" t="s">
        <v>306</v>
      </c>
      <c r="E31" s="72"/>
    </row>
    <row r="32" spans="1:5" x14ac:dyDescent="0.2">
      <c r="A32" s="97">
        <v>22</v>
      </c>
      <c r="B32" s="95" t="s">
        <v>753</v>
      </c>
      <c r="C32" s="98">
        <v>8.59960970010165E-2</v>
      </c>
      <c r="D32" s="98">
        <v>8.0746807395232864E-2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F32" sqref="A1:F32"/>
    </sheetView>
  </sheetViews>
  <sheetFormatPr baseColWidth="10" defaultRowHeight="12" x14ac:dyDescent="0.2"/>
  <cols>
    <col min="1" max="1" width="6" style="72" bestFit="1" customWidth="1"/>
    <col min="2" max="2" width="71.83203125" style="72" bestFit="1" customWidth="1"/>
    <col min="3" max="4" width="16.6640625" style="72" customWidth="1"/>
    <col min="5" max="5" width="12" style="72"/>
    <col min="6" max="6" width="17" style="72" bestFit="1" customWidth="1"/>
    <col min="7" max="17" width="12" style="72"/>
  </cols>
  <sheetData>
    <row r="1" spans="1:22" x14ac:dyDescent="0.2">
      <c r="A1" s="76" t="s">
        <v>800</v>
      </c>
      <c r="B1" s="475" t="s">
        <v>688</v>
      </c>
      <c r="C1" s="475"/>
      <c r="D1" s="486">
        <f>Innhold!D2</f>
        <v>44561</v>
      </c>
      <c r="E1" s="486"/>
      <c r="F1" s="79" t="s">
        <v>336</v>
      </c>
      <c r="R1" s="159"/>
      <c r="S1" s="159"/>
      <c r="T1" s="159"/>
      <c r="U1" s="159"/>
      <c r="V1" s="159"/>
    </row>
    <row r="2" spans="1:22" x14ac:dyDescent="0.2">
      <c r="R2" s="159"/>
      <c r="S2" s="159"/>
      <c r="T2" s="159"/>
      <c r="U2" s="159"/>
      <c r="V2" s="159"/>
    </row>
    <row r="3" spans="1:22" x14ac:dyDescent="0.2">
      <c r="C3" s="399" t="s">
        <v>0</v>
      </c>
      <c r="D3" s="399" t="s">
        <v>1</v>
      </c>
      <c r="R3" s="159"/>
      <c r="S3" s="159"/>
      <c r="T3" s="159"/>
      <c r="U3" s="159"/>
      <c r="V3" s="159"/>
    </row>
    <row r="4" spans="1:22" x14ac:dyDescent="0.2">
      <c r="A4" s="480"/>
      <c r="B4" s="481"/>
      <c r="C4" s="476" t="s">
        <v>942</v>
      </c>
      <c r="D4" s="476" t="s">
        <v>943</v>
      </c>
      <c r="R4" s="159"/>
      <c r="S4" s="159"/>
      <c r="T4" s="159"/>
      <c r="U4" s="159"/>
      <c r="V4" s="159"/>
    </row>
    <row r="5" spans="1:22" ht="29.25" customHeight="1" x14ac:dyDescent="0.2">
      <c r="A5" s="482"/>
      <c r="B5" s="483"/>
      <c r="C5" s="477"/>
      <c r="D5" s="477"/>
      <c r="R5" s="159"/>
      <c r="S5" s="159"/>
      <c r="T5" s="159"/>
      <c r="U5" s="159"/>
      <c r="V5" s="159"/>
    </row>
    <row r="6" spans="1:22" x14ac:dyDescent="0.2">
      <c r="A6" s="484" t="s">
        <v>804</v>
      </c>
      <c r="B6" s="484"/>
      <c r="C6" s="400"/>
      <c r="D6" s="400"/>
      <c r="R6" s="159"/>
      <c r="S6" s="159"/>
      <c r="T6" s="159"/>
      <c r="U6" s="159"/>
      <c r="V6" s="159"/>
    </row>
    <row r="7" spans="1:22" x14ac:dyDescent="0.2">
      <c r="A7" s="446">
        <v>1</v>
      </c>
      <c r="B7" s="154" t="s">
        <v>805</v>
      </c>
      <c r="C7" s="401"/>
      <c r="D7" s="402">
        <v>6841.333333333333</v>
      </c>
      <c r="R7" s="159"/>
      <c r="S7" s="159"/>
      <c r="T7" s="159"/>
      <c r="U7" s="159"/>
      <c r="V7" s="159"/>
    </row>
    <row r="8" spans="1:22" x14ac:dyDescent="0.2">
      <c r="A8" s="485" t="s">
        <v>806</v>
      </c>
      <c r="B8" s="484"/>
      <c r="C8" s="400"/>
      <c r="D8" s="403"/>
      <c r="R8" s="159"/>
      <c r="S8" s="159"/>
      <c r="T8" s="159"/>
      <c r="U8" s="159"/>
      <c r="V8" s="159"/>
    </row>
    <row r="9" spans="1:22" x14ac:dyDescent="0.2">
      <c r="A9" s="447">
        <v>2</v>
      </c>
      <c r="B9" s="99" t="s">
        <v>807</v>
      </c>
      <c r="C9" s="404">
        <v>11206</v>
      </c>
      <c r="D9" s="405">
        <v>862.66666666666663</v>
      </c>
      <c r="R9" s="159"/>
      <c r="S9" s="159"/>
      <c r="T9" s="159"/>
      <c r="U9" s="159"/>
      <c r="V9" s="159"/>
    </row>
    <row r="10" spans="1:22" x14ac:dyDescent="0.2">
      <c r="A10" s="448">
        <v>3</v>
      </c>
      <c r="B10" s="83" t="s">
        <v>808</v>
      </c>
      <c r="C10" s="82">
        <v>7044.333333333333</v>
      </c>
      <c r="D10" s="406">
        <v>352.33333333333331</v>
      </c>
      <c r="R10" s="159"/>
      <c r="S10" s="159"/>
      <c r="T10" s="159"/>
      <c r="U10" s="159"/>
      <c r="V10" s="159"/>
    </row>
    <row r="11" spans="1:22" x14ac:dyDescent="0.2">
      <c r="A11" s="448">
        <v>4</v>
      </c>
      <c r="B11" s="83" t="s">
        <v>809</v>
      </c>
      <c r="C11" s="82">
        <v>4161.666666666667</v>
      </c>
      <c r="D11" s="406">
        <v>510.33333333333331</v>
      </c>
      <c r="R11" s="159"/>
      <c r="S11" s="159"/>
      <c r="T11" s="159"/>
      <c r="U11" s="159"/>
      <c r="V11" s="159"/>
    </row>
    <row r="12" spans="1:22" x14ac:dyDescent="0.2">
      <c r="A12" s="447">
        <v>5</v>
      </c>
      <c r="B12" s="96" t="s">
        <v>810</v>
      </c>
      <c r="C12" s="407">
        <v>2470.6666666666665</v>
      </c>
      <c r="D12" s="405">
        <v>1296.6666666666667</v>
      </c>
      <c r="R12" s="159"/>
      <c r="S12" s="159"/>
      <c r="T12" s="159"/>
      <c r="U12" s="159"/>
      <c r="V12" s="159"/>
    </row>
    <row r="13" spans="1:22" x14ac:dyDescent="0.2">
      <c r="A13" s="448">
        <v>6</v>
      </c>
      <c r="B13" s="408" t="s">
        <v>811</v>
      </c>
      <c r="C13" s="82">
        <v>0</v>
      </c>
      <c r="D13" s="406">
        <v>0</v>
      </c>
      <c r="R13" s="159"/>
      <c r="S13" s="159"/>
      <c r="T13" s="159"/>
      <c r="U13" s="159"/>
      <c r="V13" s="159"/>
    </row>
    <row r="14" spans="1:22" x14ac:dyDescent="0.2">
      <c r="A14" s="448">
        <v>7</v>
      </c>
      <c r="B14" s="83" t="s">
        <v>812</v>
      </c>
      <c r="C14" s="82">
        <v>2470.6666666666665</v>
      </c>
      <c r="D14" s="406">
        <v>1296.6666666666667</v>
      </c>
      <c r="R14" s="159"/>
      <c r="S14" s="159"/>
      <c r="T14" s="159"/>
      <c r="U14" s="159"/>
      <c r="V14" s="159"/>
    </row>
    <row r="15" spans="1:22" x14ac:dyDescent="0.2">
      <c r="A15" s="448">
        <v>8</v>
      </c>
      <c r="B15" s="83" t="s">
        <v>813</v>
      </c>
      <c r="C15" s="82">
        <v>0</v>
      </c>
      <c r="D15" s="406">
        <v>0</v>
      </c>
      <c r="R15" s="159"/>
      <c r="S15" s="159"/>
      <c r="T15" s="159"/>
      <c r="U15" s="159"/>
      <c r="V15" s="159"/>
    </row>
    <row r="16" spans="1:22" x14ac:dyDescent="0.2">
      <c r="A16" s="447">
        <v>9</v>
      </c>
      <c r="B16" s="96" t="s">
        <v>814</v>
      </c>
      <c r="C16" s="409"/>
      <c r="D16" s="405">
        <v>0</v>
      </c>
      <c r="R16" s="159"/>
      <c r="S16" s="159"/>
      <c r="T16" s="159"/>
      <c r="U16" s="159"/>
      <c r="V16" s="159"/>
    </row>
    <row r="17" spans="1:22" x14ac:dyDescent="0.2">
      <c r="A17" s="447">
        <v>10</v>
      </c>
      <c r="B17" s="96" t="s">
        <v>815</v>
      </c>
      <c r="C17" s="407">
        <v>3439.6666666666665</v>
      </c>
      <c r="D17" s="407">
        <v>263</v>
      </c>
      <c r="R17" s="159"/>
      <c r="S17" s="159"/>
      <c r="T17" s="159"/>
      <c r="U17" s="159"/>
      <c r="V17" s="159"/>
    </row>
    <row r="18" spans="1:22" x14ac:dyDescent="0.2">
      <c r="A18" s="448">
        <v>11</v>
      </c>
      <c r="B18" s="83" t="s">
        <v>816</v>
      </c>
      <c r="C18" s="82">
        <v>89</v>
      </c>
      <c r="D18" s="406">
        <v>89</v>
      </c>
      <c r="R18" s="159"/>
      <c r="S18" s="159"/>
      <c r="T18" s="159"/>
      <c r="U18" s="159"/>
      <c r="V18" s="159"/>
    </row>
    <row r="19" spans="1:22" x14ac:dyDescent="0.2">
      <c r="A19" s="448">
        <v>12</v>
      </c>
      <c r="B19" s="83" t="s">
        <v>817</v>
      </c>
      <c r="C19" s="82">
        <v>0</v>
      </c>
      <c r="D19" s="406">
        <v>0</v>
      </c>
      <c r="R19" s="159"/>
      <c r="S19" s="159"/>
      <c r="T19" s="159"/>
      <c r="U19" s="159"/>
      <c r="V19" s="159"/>
    </row>
    <row r="20" spans="1:22" x14ac:dyDescent="0.2">
      <c r="A20" s="448">
        <v>13</v>
      </c>
      <c r="B20" s="83" t="s">
        <v>818</v>
      </c>
      <c r="C20" s="82">
        <v>3350.6666666666665</v>
      </c>
      <c r="D20" s="406">
        <v>174</v>
      </c>
      <c r="R20" s="159"/>
      <c r="S20" s="159"/>
      <c r="T20" s="159"/>
      <c r="U20" s="159"/>
      <c r="V20" s="159"/>
    </row>
    <row r="21" spans="1:22" x14ac:dyDescent="0.2">
      <c r="A21" s="448">
        <v>14</v>
      </c>
      <c r="B21" s="96" t="s">
        <v>819</v>
      </c>
      <c r="C21" s="407">
        <v>803.66666666666663</v>
      </c>
      <c r="D21" s="405">
        <v>433.66666666666669</v>
      </c>
      <c r="R21" s="159"/>
      <c r="S21" s="159"/>
      <c r="T21" s="159"/>
      <c r="U21" s="159"/>
      <c r="V21" s="159"/>
    </row>
    <row r="22" spans="1:22" x14ac:dyDescent="0.2">
      <c r="A22" s="448">
        <v>15</v>
      </c>
      <c r="B22" s="96" t="s">
        <v>820</v>
      </c>
      <c r="C22" s="407">
        <v>0</v>
      </c>
      <c r="D22" s="405">
        <v>0</v>
      </c>
      <c r="R22" s="159"/>
      <c r="S22" s="159"/>
      <c r="T22" s="159"/>
      <c r="U22" s="159"/>
      <c r="V22" s="159"/>
    </row>
    <row r="23" spans="1:22" x14ac:dyDescent="0.2">
      <c r="A23" s="447">
        <v>16</v>
      </c>
      <c r="B23" s="410" t="s">
        <v>821</v>
      </c>
      <c r="C23" s="409"/>
      <c r="D23" s="405">
        <v>2856</v>
      </c>
      <c r="R23" s="159"/>
      <c r="S23" s="159"/>
      <c r="T23" s="159"/>
      <c r="U23" s="159"/>
      <c r="V23" s="159"/>
    </row>
    <row r="24" spans="1:22" x14ac:dyDescent="0.2">
      <c r="A24" s="485" t="s">
        <v>822</v>
      </c>
      <c r="B24" s="484"/>
      <c r="C24" s="400"/>
      <c r="D24" s="403"/>
      <c r="R24" s="159"/>
      <c r="S24" s="159"/>
      <c r="T24" s="159"/>
      <c r="U24" s="159"/>
      <c r="V24" s="159"/>
    </row>
    <row r="25" spans="1:22" x14ac:dyDescent="0.2">
      <c r="A25" s="447">
        <v>17</v>
      </c>
      <c r="B25" s="99" t="s">
        <v>823</v>
      </c>
      <c r="C25" s="404">
        <v>0</v>
      </c>
      <c r="D25" s="411">
        <v>0</v>
      </c>
      <c r="R25" s="159"/>
      <c r="S25" s="159"/>
      <c r="T25" s="159"/>
      <c r="U25" s="159"/>
      <c r="V25" s="159"/>
    </row>
    <row r="26" spans="1:22" x14ac:dyDescent="0.2">
      <c r="A26" s="447">
        <v>18</v>
      </c>
      <c r="B26" s="96" t="s">
        <v>824</v>
      </c>
      <c r="C26" s="407">
        <v>188.66666666666666</v>
      </c>
      <c r="D26" s="405">
        <v>121</v>
      </c>
      <c r="R26" s="159"/>
      <c r="S26" s="159"/>
      <c r="T26" s="159"/>
      <c r="U26" s="159"/>
      <c r="V26" s="159"/>
    </row>
    <row r="27" spans="1:22" x14ac:dyDescent="0.2">
      <c r="A27" s="448">
        <v>19</v>
      </c>
      <c r="B27" s="83" t="s">
        <v>825</v>
      </c>
      <c r="C27" s="412">
        <v>34.333333333333336</v>
      </c>
      <c r="D27" s="413">
        <v>34.333333333333336</v>
      </c>
      <c r="R27" s="159"/>
      <c r="S27" s="159"/>
      <c r="T27" s="159"/>
      <c r="U27" s="159"/>
      <c r="V27" s="159"/>
    </row>
    <row r="28" spans="1:22" x14ac:dyDescent="0.2">
      <c r="A28" s="447">
        <v>20</v>
      </c>
      <c r="B28" s="96" t="s">
        <v>826</v>
      </c>
      <c r="C28" s="414">
        <v>223</v>
      </c>
      <c r="D28" s="414">
        <v>155.33333333333334</v>
      </c>
      <c r="R28" s="159"/>
      <c r="S28" s="159"/>
      <c r="T28" s="159"/>
      <c r="U28" s="159"/>
      <c r="V28" s="159"/>
    </row>
    <row r="29" spans="1:22" ht="24" x14ac:dyDescent="0.2">
      <c r="A29" s="478"/>
      <c r="B29" s="479"/>
      <c r="C29" s="415"/>
      <c r="D29" s="325" t="s">
        <v>827</v>
      </c>
      <c r="R29" s="159"/>
      <c r="S29" s="159"/>
      <c r="T29" s="159"/>
      <c r="U29" s="159"/>
      <c r="V29" s="159"/>
    </row>
    <row r="30" spans="1:22" x14ac:dyDescent="0.2">
      <c r="A30" s="447">
        <v>21</v>
      </c>
      <c r="B30" s="96" t="s">
        <v>804</v>
      </c>
      <c r="C30" s="416"/>
      <c r="D30" s="417">
        <v>6491.666666666667</v>
      </c>
      <c r="R30" s="159"/>
      <c r="S30" s="159"/>
      <c r="T30" s="159"/>
      <c r="U30" s="159"/>
      <c r="V30" s="159"/>
    </row>
    <row r="31" spans="1:22" x14ac:dyDescent="0.2">
      <c r="A31" s="447">
        <v>22</v>
      </c>
      <c r="B31" s="96" t="s">
        <v>828</v>
      </c>
      <c r="C31" s="418"/>
      <c r="D31" s="419">
        <v>2700.3333333333335</v>
      </c>
      <c r="R31" s="159"/>
      <c r="S31" s="159"/>
      <c r="T31" s="159"/>
      <c r="U31" s="159"/>
      <c r="V31" s="159"/>
    </row>
    <row r="32" spans="1:22" x14ac:dyDescent="0.2">
      <c r="A32" s="449">
        <v>23</v>
      </c>
      <c r="B32" s="410" t="s">
        <v>829</v>
      </c>
      <c r="C32" s="420"/>
      <c r="D32" s="414">
        <v>240.66666666666666</v>
      </c>
      <c r="R32" s="159"/>
      <c r="S32" s="159"/>
      <c r="T32" s="159"/>
      <c r="U32" s="159"/>
      <c r="V32" s="159"/>
    </row>
    <row r="33" spans="18:22" x14ac:dyDescent="0.2">
      <c r="R33" s="159"/>
      <c r="S33" s="159"/>
      <c r="T33" s="159"/>
      <c r="U33" s="159"/>
      <c r="V33" s="159"/>
    </row>
    <row r="34" spans="18:22" x14ac:dyDescent="0.2">
      <c r="R34" s="159"/>
      <c r="S34" s="159"/>
      <c r="T34" s="159"/>
      <c r="U34" s="159"/>
      <c r="V34" s="159"/>
    </row>
    <row r="35" spans="18:22" x14ac:dyDescent="0.2">
      <c r="R35" s="159"/>
      <c r="S35" s="159"/>
      <c r="T35" s="159"/>
      <c r="U35" s="159"/>
      <c r="V35" s="159"/>
    </row>
    <row r="36" spans="18:22" x14ac:dyDescent="0.2">
      <c r="R36" s="159"/>
      <c r="S36" s="159"/>
      <c r="T36" s="159"/>
      <c r="U36" s="159"/>
      <c r="V36" s="159"/>
    </row>
    <row r="37" spans="18:22" x14ac:dyDescent="0.2">
      <c r="R37" s="159"/>
      <c r="S37" s="159"/>
    </row>
    <row r="38" spans="18:22" x14ac:dyDescent="0.2">
      <c r="R38" s="159"/>
      <c r="S38" s="159"/>
    </row>
    <row r="39" spans="18:22" x14ac:dyDescent="0.2">
      <c r="R39" s="159"/>
      <c r="S39" s="159"/>
    </row>
    <row r="40" spans="18:22" x14ac:dyDescent="0.2">
      <c r="R40" s="159"/>
      <c r="S40" s="159"/>
    </row>
  </sheetData>
  <mergeCells count="9">
    <mergeCell ref="B1:C1"/>
    <mergeCell ref="C4:C5"/>
    <mergeCell ref="D4:D5"/>
    <mergeCell ref="A29:B29"/>
    <mergeCell ref="A4:B5"/>
    <mergeCell ref="A6:B6"/>
    <mergeCell ref="A8:B8"/>
    <mergeCell ref="A24:B24"/>
    <mergeCell ref="D1:E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L26" sqref="L26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22" x14ac:dyDescent="0.2">
      <c r="A1" s="76" t="s">
        <v>801</v>
      </c>
      <c r="B1" s="475" t="s">
        <v>692</v>
      </c>
      <c r="C1" s="475"/>
      <c r="D1" s="159"/>
      <c r="E1" s="159"/>
      <c r="F1" s="79" t="s">
        <v>336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23">
        <v>44561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316" t="s">
        <v>854</v>
      </c>
      <c r="B4" s="317"/>
      <c r="C4" s="317"/>
      <c r="D4" s="317"/>
      <c r="E4" s="317"/>
      <c r="F4" s="317"/>
      <c r="G4" s="318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247">
        <v>1</v>
      </c>
      <c r="B5" s="319" t="s">
        <v>855</v>
      </c>
      <c r="C5" s="320">
        <v>4215.3235433099999</v>
      </c>
      <c r="D5" s="320">
        <v>0</v>
      </c>
      <c r="E5" s="320">
        <v>0</v>
      </c>
      <c r="F5" s="320">
        <v>400</v>
      </c>
      <c r="G5" s="320">
        <v>4615.3235433099999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247">
        <v>2</v>
      </c>
      <c r="B6" s="321" t="s">
        <v>856</v>
      </c>
      <c r="C6" s="320">
        <v>4215.3235433099999</v>
      </c>
      <c r="D6" s="320">
        <v>0</v>
      </c>
      <c r="E6" s="320">
        <v>0</v>
      </c>
      <c r="F6" s="320">
        <v>400</v>
      </c>
      <c r="G6" s="320">
        <v>4615.3235433099999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247">
        <v>3</v>
      </c>
      <c r="B7" s="322" t="s">
        <v>857</v>
      </c>
      <c r="C7" s="320">
        <v>0</v>
      </c>
      <c r="D7" s="320">
        <v>0</v>
      </c>
      <c r="E7" s="320">
        <v>0</v>
      </c>
      <c r="F7" s="320">
        <v>0</v>
      </c>
      <c r="G7" s="320">
        <v>0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247">
        <v>4</v>
      </c>
      <c r="B8" s="319" t="s">
        <v>858</v>
      </c>
      <c r="C8" s="320">
        <v>12827.534894</v>
      </c>
      <c r="D8" s="320">
        <v>0</v>
      </c>
      <c r="E8" s="320">
        <v>0</v>
      </c>
      <c r="F8" s="320">
        <v>0</v>
      </c>
      <c r="G8" s="320">
        <v>11897.415607200001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247">
        <v>5</v>
      </c>
      <c r="B9" s="322" t="s">
        <v>859</v>
      </c>
      <c r="C9" s="320">
        <v>7052.6840519999996</v>
      </c>
      <c r="D9" s="320">
        <v>0</v>
      </c>
      <c r="E9" s="320">
        <v>0</v>
      </c>
      <c r="F9" s="320">
        <v>0</v>
      </c>
      <c r="G9" s="320">
        <v>6700.0498493999994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247">
        <v>6</v>
      </c>
      <c r="B10" s="322" t="s">
        <v>860</v>
      </c>
      <c r="C10" s="320">
        <v>5774.8508419999998</v>
      </c>
      <c r="D10" s="320">
        <v>0</v>
      </c>
      <c r="E10" s="320">
        <v>0</v>
      </c>
      <c r="F10" s="320">
        <v>0</v>
      </c>
      <c r="G10" s="320">
        <v>5197.3657578000002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247">
        <v>7</v>
      </c>
      <c r="B11" s="319" t="s">
        <v>861</v>
      </c>
      <c r="C11" s="320">
        <v>0</v>
      </c>
      <c r="D11" s="320">
        <v>8432.3342690699992</v>
      </c>
      <c r="E11" s="320">
        <v>622.71280503000003</v>
      </c>
      <c r="F11" s="320">
        <v>20380.306715610001</v>
      </c>
      <c r="G11" s="320">
        <v>22662.604246125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247">
        <v>8</v>
      </c>
      <c r="B12" s="322" t="s">
        <v>862</v>
      </c>
      <c r="C12" s="320">
        <v>0</v>
      </c>
      <c r="D12" s="320">
        <v>4751.3755659999997</v>
      </c>
      <c r="E12" s="320">
        <v>0</v>
      </c>
      <c r="F12" s="320">
        <v>0</v>
      </c>
      <c r="G12" s="320">
        <v>1970.9411279999999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247">
        <v>9</v>
      </c>
      <c r="B13" s="322" t="s">
        <v>863</v>
      </c>
      <c r="C13" s="320">
        <v>0</v>
      </c>
      <c r="D13" s="320">
        <v>3680.95870307</v>
      </c>
      <c r="E13" s="320">
        <v>622.71280503000003</v>
      </c>
      <c r="F13" s="320">
        <v>20380.306715610001</v>
      </c>
      <c r="G13" s="320">
        <v>20691.663118125001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247">
        <v>10</v>
      </c>
      <c r="B14" s="319" t="s">
        <v>864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247">
        <v>11</v>
      </c>
      <c r="B15" s="319" t="s">
        <v>42</v>
      </c>
      <c r="C15" s="320">
        <v>933.98781870999903</v>
      </c>
      <c r="D15" s="320">
        <v>2.4074984200000031</v>
      </c>
      <c r="E15" s="320">
        <v>0</v>
      </c>
      <c r="F15" s="320">
        <v>300</v>
      </c>
      <c r="G15" s="320">
        <v>300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247">
        <v>12</v>
      </c>
      <c r="B16" s="322" t="s">
        <v>865</v>
      </c>
      <c r="C16" s="323"/>
      <c r="D16" s="320">
        <v>2.4074984200000031</v>
      </c>
      <c r="E16" s="320"/>
      <c r="F16" s="320"/>
      <c r="G16" s="323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247">
        <v>13</v>
      </c>
      <c r="B17" s="322" t="s">
        <v>866</v>
      </c>
      <c r="C17" s="168">
        <v>933.98781870999903</v>
      </c>
      <c r="D17" s="320">
        <v>0</v>
      </c>
      <c r="E17" s="320">
        <v>0</v>
      </c>
      <c r="F17" s="320">
        <v>300</v>
      </c>
      <c r="G17" s="320">
        <v>300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247">
        <v>14</v>
      </c>
      <c r="B18" s="319" t="s">
        <v>867</v>
      </c>
      <c r="C18" s="323"/>
      <c r="D18" s="323"/>
      <c r="E18" s="323"/>
      <c r="F18" s="323"/>
      <c r="G18" s="320">
        <v>39475.343396634998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16" t="s">
        <v>868</v>
      </c>
      <c r="B19" s="317"/>
      <c r="C19" s="317"/>
      <c r="D19" s="317"/>
      <c r="E19" s="317"/>
      <c r="F19" s="317"/>
      <c r="G19" s="31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247">
        <v>15</v>
      </c>
      <c r="B20" s="319" t="s">
        <v>869</v>
      </c>
      <c r="C20" s="323"/>
      <c r="D20" s="323"/>
      <c r="E20" s="323"/>
      <c r="F20" s="323"/>
      <c r="G20" s="320">
        <v>957.0023146309436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247">
        <v>16</v>
      </c>
      <c r="B21" s="319" t="s">
        <v>870</v>
      </c>
      <c r="C21" s="320">
        <v>0</v>
      </c>
      <c r="D21" s="320">
        <v>30.861835000000195</v>
      </c>
      <c r="E21" s="320">
        <v>0.72404500000000005</v>
      </c>
      <c r="F21" s="320">
        <v>3.206655</v>
      </c>
      <c r="G21" s="320">
        <v>8.1979527500000291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247">
        <v>17</v>
      </c>
      <c r="B22" s="319" t="s">
        <v>871</v>
      </c>
      <c r="C22" s="320">
        <v>0</v>
      </c>
      <c r="D22" s="320">
        <v>0</v>
      </c>
      <c r="E22" s="320">
        <v>0.72404500000000005</v>
      </c>
      <c r="F22" s="320">
        <v>3.206655</v>
      </c>
      <c r="G22" s="320">
        <v>3.5686775000000002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247">
        <v>18</v>
      </c>
      <c r="B23" s="321" t="s">
        <v>872</v>
      </c>
      <c r="C23" s="320">
        <v>0</v>
      </c>
      <c r="D23" s="320">
        <v>0</v>
      </c>
      <c r="E23" s="320">
        <v>0</v>
      </c>
      <c r="F23" s="320">
        <v>0</v>
      </c>
      <c r="G23" s="320">
        <v>0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247">
        <v>19</v>
      </c>
      <c r="B24" s="321" t="s">
        <v>873</v>
      </c>
      <c r="C24" s="320">
        <v>0</v>
      </c>
      <c r="D24" s="320">
        <v>0</v>
      </c>
      <c r="E24" s="320">
        <v>0.72404500000000005</v>
      </c>
      <c r="F24" s="320">
        <v>3.206655</v>
      </c>
      <c r="G24" s="320">
        <v>3.5686775000000002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247">
        <v>20</v>
      </c>
      <c r="B25" s="321" t="s">
        <v>874</v>
      </c>
      <c r="C25" s="320">
        <v>0</v>
      </c>
      <c r="D25" s="320">
        <v>217.05509900000001</v>
      </c>
      <c r="E25" s="320">
        <v>714.26811599999996</v>
      </c>
      <c r="F25" s="320">
        <v>6371.8260950000013</v>
      </c>
      <c r="G25" s="320">
        <v>5902.1851315000013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247">
        <v>21</v>
      </c>
      <c r="B26" s="324" t="s">
        <v>875</v>
      </c>
      <c r="C26" s="320">
        <v>0</v>
      </c>
      <c r="D26" s="320">
        <v>11.601274598644071</v>
      </c>
      <c r="E26" s="320">
        <v>38.176576311492944</v>
      </c>
      <c r="F26" s="320">
        <v>340.56469791986297</v>
      </c>
      <c r="G26" s="320">
        <v>246.25597910297944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247">
        <v>22</v>
      </c>
      <c r="B27" s="321" t="s">
        <v>876</v>
      </c>
      <c r="C27" s="320">
        <v>0</v>
      </c>
      <c r="D27" s="320">
        <v>30.674275999999999</v>
      </c>
      <c r="E27" s="320">
        <v>5160.1185290000003</v>
      </c>
      <c r="F27" s="320">
        <v>26868.892767669997</v>
      </c>
      <c r="G27" s="320">
        <v>24069.433067281996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247">
        <v>23</v>
      </c>
      <c r="B28" s="324" t="s">
        <v>875</v>
      </c>
      <c r="C28" s="320">
        <v>0</v>
      </c>
      <c r="D28" s="320">
        <v>30.674275999999999</v>
      </c>
      <c r="E28" s="320">
        <v>5160.1185290000003</v>
      </c>
      <c r="F28" s="320">
        <v>26523.726534999998</v>
      </c>
      <c r="G28" s="320">
        <v>23845.075016046496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247">
        <v>24</v>
      </c>
      <c r="B29" s="321" t="s">
        <v>877</v>
      </c>
      <c r="C29" s="320">
        <v>36.417844000000002</v>
      </c>
      <c r="D29" s="320">
        <v>0</v>
      </c>
      <c r="E29" s="320">
        <v>0.38609804999999997</v>
      </c>
      <c r="F29" s="320">
        <v>40.199463560000005</v>
      </c>
      <c r="G29" s="320">
        <v>65.317760450999998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247">
        <v>25</v>
      </c>
      <c r="B30" s="319" t="s">
        <v>878</v>
      </c>
      <c r="C30" s="320">
        <v>0</v>
      </c>
      <c r="D30" s="320">
        <v>0</v>
      </c>
      <c r="E30" s="320">
        <v>0</v>
      </c>
      <c r="F30" s="320">
        <v>0</v>
      </c>
      <c r="G30" s="320"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247">
        <v>26</v>
      </c>
      <c r="B31" s="319" t="s">
        <v>37</v>
      </c>
      <c r="C31" s="320">
        <v>1035.5358373611298</v>
      </c>
      <c r="D31" s="320">
        <v>176.75196963000002</v>
      </c>
      <c r="E31" s="320">
        <v>0</v>
      </c>
      <c r="F31" s="320">
        <v>0</v>
      </c>
      <c r="G31" s="320">
        <v>1070.2180299111296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247">
        <v>27</v>
      </c>
      <c r="B32" s="321" t="s">
        <v>944</v>
      </c>
      <c r="C32" s="320">
        <v>0</v>
      </c>
      <c r="D32" s="323"/>
      <c r="E32" s="323"/>
      <c r="F32" s="323"/>
      <c r="G32" s="320">
        <v>0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247">
        <v>28</v>
      </c>
      <c r="B33" s="321" t="s">
        <v>879</v>
      </c>
      <c r="C33" s="323"/>
      <c r="D33" s="320">
        <v>4.84</v>
      </c>
      <c r="E33" s="320"/>
      <c r="F33" s="320"/>
      <c r="G33" s="320">
        <v>4.1139999999999999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247">
        <v>29</v>
      </c>
      <c r="B34" s="321" t="s">
        <v>880</v>
      </c>
      <c r="C34" s="323"/>
      <c r="D34" s="320">
        <v>156.50582565000002</v>
      </c>
      <c r="E34" s="320"/>
      <c r="F34" s="320"/>
      <c r="G34" s="320">
        <v>149.31059685400001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247">
        <v>30</v>
      </c>
      <c r="B35" s="321" t="s">
        <v>881</v>
      </c>
      <c r="C35" s="323"/>
      <c r="D35" s="320">
        <v>15.406143980000001</v>
      </c>
      <c r="E35" s="320"/>
      <c r="F35" s="320"/>
      <c r="G35" s="320">
        <v>3.0812287960000004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247">
        <v>31</v>
      </c>
      <c r="B36" s="321" t="s">
        <v>37</v>
      </c>
      <c r="C36" s="320">
        <v>1035.5358373611298</v>
      </c>
      <c r="D36" s="320">
        <v>0</v>
      </c>
      <c r="E36" s="320">
        <v>0</v>
      </c>
      <c r="F36" s="320">
        <v>0</v>
      </c>
      <c r="G36" s="320">
        <v>913.71220426112973</v>
      </c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247">
        <v>32</v>
      </c>
      <c r="B37" s="319" t="s">
        <v>73</v>
      </c>
      <c r="C37" s="323"/>
      <c r="D37" s="320">
        <v>3893.4232103099976</v>
      </c>
      <c r="E37" s="320">
        <v>0</v>
      </c>
      <c r="F37" s="320">
        <v>0</v>
      </c>
      <c r="G37" s="320">
        <v>194.67116051549988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247">
        <v>33</v>
      </c>
      <c r="B38" s="319" t="s">
        <v>882</v>
      </c>
      <c r="C38" s="323"/>
      <c r="D38" s="323"/>
      <c r="E38" s="323"/>
      <c r="F38" s="323"/>
      <c r="G38" s="320">
        <v>32270.594094540567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247">
        <v>34</v>
      </c>
      <c r="B39" s="319" t="s">
        <v>883</v>
      </c>
      <c r="C39" s="323"/>
      <c r="D39" s="323"/>
      <c r="E39" s="323"/>
      <c r="F39" s="323"/>
      <c r="G39" s="320">
        <v>122.32605102027949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B46" sqref="B46"/>
    </sheetView>
  </sheetViews>
  <sheetFormatPr baseColWidth="10" defaultRowHeight="10.5" x14ac:dyDescent="0.15"/>
  <cols>
    <col min="1" max="1" width="7.6640625" style="4" bestFit="1" customWidth="1"/>
    <col min="2" max="2" width="68.83203125" style="4" customWidth="1"/>
    <col min="3" max="5" width="16" style="4" customWidth="1"/>
    <col min="6" max="6" width="12" style="4"/>
    <col min="7" max="7" width="17" style="4" bestFit="1" customWidth="1"/>
    <col min="8" max="16384" width="12" style="4"/>
  </cols>
  <sheetData>
    <row r="1" spans="1:22" ht="12" x14ac:dyDescent="0.2">
      <c r="A1" s="76" t="s">
        <v>711</v>
      </c>
      <c r="B1" s="76" t="s">
        <v>349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308">
        <f>Innhold!D2</f>
        <v>44561</v>
      </c>
      <c r="D3" s="308">
        <f>EOMONTH(C3,-3)</f>
        <v>44469</v>
      </c>
      <c r="E3" s="308">
        <f>+C3</f>
        <v>44561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9.25" customHeight="1" x14ac:dyDescent="0.2">
      <c r="A5" s="489"/>
      <c r="B5" s="490"/>
      <c r="C5" s="491" t="s">
        <v>11</v>
      </c>
      <c r="D5" s="491"/>
      <c r="E5" s="491" t="s">
        <v>12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.75" customHeight="1" x14ac:dyDescent="0.2">
      <c r="A6" s="489"/>
      <c r="B6" s="490"/>
      <c r="C6" s="491"/>
      <c r="D6" s="491"/>
      <c r="E6" s="49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489"/>
      <c r="B7" s="490"/>
      <c r="C7" s="245" t="s">
        <v>3</v>
      </c>
      <c r="D7" s="224" t="s">
        <v>4</v>
      </c>
      <c r="E7" s="245" t="s">
        <v>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customHeight="1" x14ac:dyDescent="0.2">
      <c r="A8" s="245">
        <v>1</v>
      </c>
      <c r="B8" s="309" t="s">
        <v>13</v>
      </c>
      <c r="C8" s="297">
        <v>19060.8705333</v>
      </c>
      <c r="D8" s="227">
        <v>19386.193412500001</v>
      </c>
      <c r="E8" s="297">
        <v>1524.8696426640001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customHeight="1" x14ac:dyDescent="0.2">
      <c r="A9" s="245">
        <v>2</v>
      </c>
      <c r="B9" s="310" t="s">
        <v>15</v>
      </c>
      <c r="C9" s="297">
        <v>19060.8705333</v>
      </c>
      <c r="D9" s="227">
        <v>19386.193412500001</v>
      </c>
      <c r="E9" s="297">
        <v>1524.8696426640001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ustomHeight="1" x14ac:dyDescent="0.2">
      <c r="A10" s="245">
        <v>3</v>
      </c>
      <c r="B10" s="310" t="s">
        <v>99</v>
      </c>
      <c r="C10" s="297" t="s">
        <v>306</v>
      </c>
      <c r="D10" s="227" t="s">
        <v>306</v>
      </c>
      <c r="E10" s="297" t="s">
        <v>306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customHeight="1" x14ac:dyDescent="0.2">
      <c r="A11" s="245">
        <v>4</v>
      </c>
      <c r="B11" s="310" t="s">
        <v>98</v>
      </c>
      <c r="C11" s="297" t="s">
        <v>306</v>
      </c>
      <c r="D11" s="227" t="s">
        <v>306</v>
      </c>
      <c r="E11" s="297" t="s">
        <v>306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customHeight="1" x14ac:dyDescent="0.2">
      <c r="A12" s="245">
        <v>5</v>
      </c>
      <c r="B12" s="310" t="s">
        <v>101</v>
      </c>
      <c r="C12" s="297" t="s">
        <v>306</v>
      </c>
      <c r="D12" s="227" t="s">
        <v>306</v>
      </c>
      <c r="E12" s="297" t="s">
        <v>306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customHeight="1" x14ac:dyDescent="0.2">
      <c r="A13" s="245">
        <v>6</v>
      </c>
      <c r="B13" s="309" t="s">
        <v>16</v>
      </c>
      <c r="C13" s="297">
        <v>44.212616170000004</v>
      </c>
      <c r="D13" s="227">
        <v>71.233511340000007</v>
      </c>
      <c r="E13" s="297">
        <v>3.5370092935999997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customHeight="1" x14ac:dyDescent="0.2">
      <c r="A14" s="245">
        <v>7</v>
      </c>
      <c r="B14" s="311" t="s">
        <v>129</v>
      </c>
      <c r="C14" s="297">
        <v>13.940421599999999</v>
      </c>
      <c r="D14" s="227">
        <v>21.918769999999999</v>
      </c>
      <c r="E14" s="297">
        <v>1.115233728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ustomHeight="1" x14ac:dyDescent="0.2">
      <c r="A15" s="245">
        <v>8</v>
      </c>
      <c r="B15" s="311" t="s">
        <v>17</v>
      </c>
      <c r="C15" s="297" t="s">
        <v>306</v>
      </c>
      <c r="D15" s="227" t="s">
        <v>306</v>
      </c>
      <c r="E15" s="297" t="s">
        <v>306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customHeight="1" x14ac:dyDescent="0.2">
      <c r="A16" s="312">
        <v>9</v>
      </c>
      <c r="B16" s="313" t="s">
        <v>700</v>
      </c>
      <c r="C16" s="314" t="s">
        <v>306</v>
      </c>
      <c r="D16" s="315" t="s">
        <v>306</v>
      </c>
      <c r="E16" s="314" t="s">
        <v>306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customHeight="1" x14ac:dyDescent="0.2">
      <c r="A17" s="245">
        <v>10</v>
      </c>
      <c r="B17" s="311" t="s">
        <v>701</v>
      </c>
      <c r="C17" s="167">
        <v>30.27219457</v>
      </c>
      <c r="D17" s="227">
        <v>49.314741340000005</v>
      </c>
      <c r="E17" s="297">
        <v>2.4217755656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customHeight="1" x14ac:dyDescent="0.2">
      <c r="A18" s="245">
        <v>11</v>
      </c>
      <c r="B18" s="311" t="s">
        <v>702</v>
      </c>
      <c r="C18" s="297"/>
      <c r="D18" s="227"/>
      <c r="E18" s="29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customHeight="1" x14ac:dyDescent="0.2">
      <c r="A19" s="245">
        <v>12</v>
      </c>
      <c r="B19" s="311" t="s">
        <v>703</v>
      </c>
      <c r="C19" s="297"/>
      <c r="D19" s="227"/>
      <c r="E19" s="297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customHeight="1" x14ac:dyDescent="0.2">
      <c r="A20" s="245">
        <v>13</v>
      </c>
      <c r="B20" s="311" t="s">
        <v>704</v>
      </c>
      <c r="C20" s="297"/>
      <c r="D20" s="227"/>
      <c r="E20" s="297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customHeight="1" x14ac:dyDescent="0.2">
      <c r="A21" s="245">
        <v>14</v>
      </c>
      <c r="B21" s="311" t="s">
        <v>705</v>
      </c>
      <c r="C21" s="297"/>
      <c r="D21" s="227"/>
      <c r="E21" s="297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customHeight="1" x14ac:dyDescent="0.2">
      <c r="A22" s="245">
        <v>15</v>
      </c>
      <c r="B22" s="228" t="s">
        <v>21</v>
      </c>
      <c r="C22" s="297" t="s">
        <v>306</v>
      </c>
      <c r="D22" s="227" t="s">
        <v>306</v>
      </c>
      <c r="E22" s="297" t="s">
        <v>306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customHeight="1" x14ac:dyDescent="0.2">
      <c r="A23" s="245">
        <v>16</v>
      </c>
      <c r="B23" s="228" t="s">
        <v>22</v>
      </c>
      <c r="C23" s="297" t="s">
        <v>306</v>
      </c>
      <c r="D23" s="227" t="s">
        <v>306</v>
      </c>
      <c r="E23" s="297" t="s">
        <v>306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customHeight="1" x14ac:dyDescent="0.2">
      <c r="A24" s="245">
        <v>17</v>
      </c>
      <c r="B24" s="311" t="s">
        <v>14</v>
      </c>
      <c r="C24" s="297" t="s">
        <v>306</v>
      </c>
      <c r="D24" s="227" t="s">
        <v>306</v>
      </c>
      <c r="E24" s="297" t="s">
        <v>306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customHeight="1" x14ac:dyDescent="0.2">
      <c r="A25" s="245">
        <v>18</v>
      </c>
      <c r="B25" s="311" t="s">
        <v>127</v>
      </c>
      <c r="C25" s="297" t="s">
        <v>306</v>
      </c>
      <c r="D25" s="227" t="s">
        <v>306</v>
      </c>
      <c r="E25" s="297" t="s">
        <v>306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customHeight="1" x14ac:dyDescent="0.2">
      <c r="A26" s="245">
        <v>19</v>
      </c>
      <c r="B26" s="311" t="s">
        <v>23</v>
      </c>
      <c r="C26" s="297" t="s">
        <v>306</v>
      </c>
      <c r="D26" s="227" t="s">
        <v>306</v>
      </c>
      <c r="E26" s="297" t="s">
        <v>306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customHeight="1" x14ac:dyDescent="0.2">
      <c r="A27" s="245">
        <v>20</v>
      </c>
      <c r="B27" s="228" t="s">
        <v>20</v>
      </c>
      <c r="C27" s="297" t="s">
        <v>306</v>
      </c>
      <c r="D27" s="227" t="s">
        <v>306</v>
      </c>
      <c r="E27" s="297" t="s">
        <v>306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customHeight="1" x14ac:dyDescent="0.2">
      <c r="A28" s="245">
        <v>21</v>
      </c>
      <c r="B28" s="311" t="s">
        <v>15</v>
      </c>
      <c r="C28" s="297" t="s">
        <v>306</v>
      </c>
      <c r="D28" s="227" t="s">
        <v>306</v>
      </c>
      <c r="E28" s="297" t="s">
        <v>306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customHeight="1" x14ac:dyDescent="0.2">
      <c r="A29" s="245">
        <v>22</v>
      </c>
      <c r="B29" s="311" t="s">
        <v>100</v>
      </c>
      <c r="C29" s="297" t="s">
        <v>306</v>
      </c>
      <c r="D29" s="227" t="s">
        <v>306</v>
      </c>
      <c r="E29" s="297" t="s">
        <v>306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customHeight="1" x14ac:dyDescent="0.2">
      <c r="A30" s="245">
        <v>23</v>
      </c>
      <c r="B30" s="228" t="s">
        <v>706</v>
      </c>
      <c r="C30" s="297" t="s">
        <v>306</v>
      </c>
      <c r="D30" s="227" t="s">
        <v>306</v>
      </c>
      <c r="E30" s="297" t="s">
        <v>306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customHeight="1" x14ac:dyDescent="0.2">
      <c r="A31" s="245">
        <v>24</v>
      </c>
      <c r="B31" s="228" t="s">
        <v>19</v>
      </c>
      <c r="C31" s="297">
        <v>1454.4212500000001</v>
      </c>
      <c r="D31" s="227">
        <v>1444.89625</v>
      </c>
      <c r="E31" s="297">
        <v>116.3537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customHeight="1" x14ac:dyDescent="0.2">
      <c r="A32" s="245">
        <v>25</v>
      </c>
      <c r="B32" s="228" t="s">
        <v>18</v>
      </c>
      <c r="C32" s="297">
        <v>630.46259408000003</v>
      </c>
      <c r="D32" s="227">
        <v>588.51993725</v>
      </c>
      <c r="E32" s="297">
        <v>50.437007526400009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customHeight="1" x14ac:dyDescent="0.2">
      <c r="A33" s="245">
        <v>26</v>
      </c>
      <c r="B33" s="228" t="s">
        <v>707</v>
      </c>
      <c r="C33" s="297"/>
      <c r="D33" s="227"/>
      <c r="E33" s="297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customHeight="1" x14ac:dyDescent="0.2">
      <c r="A34" s="245">
        <v>27</v>
      </c>
      <c r="B34" s="228" t="s">
        <v>708</v>
      </c>
      <c r="C34" s="297"/>
      <c r="D34" s="227"/>
      <c r="E34" s="297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customHeight="1" x14ac:dyDescent="0.2">
      <c r="A35" s="245">
        <v>28</v>
      </c>
      <c r="B35" s="228" t="s">
        <v>709</v>
      </c>
      <c r="C35" s="297" t="s">
        <v>306</v>
      </c>
      <c r="D35" s="227" t="s">
        <v>306</v>
      </c>
      <c r="E35" s="297" t="s">
        <v>306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customHeight="1" x14ac:dyDescent="0.2">
      <c r="A36" s="245">
        <v>29</v>
      </c>
      <c r="B36" s="232" t="s">
        <v>710</v>
      </c>
      <c r="C36" s="296">
        <v>21189.966993549999</v>
      </c>
      <c r="D36" s="377">
        <v>21490.843111090002</v>
      </c>
      <c r="E36" s="296">
        <v>1695.1973594840001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sqref="A1:I33"/>
    </sheetView>
  </sheetViews>
  <sheetFormatPr baseColWidth="10" defaultRowHeight="10.5" x14ac:dyDescent="0.15"/>
  <cols>
    <col min="1" max="1" width="6.6640625" style="4" bestFit="1" customWidth="1"/>
    <col min="2" max="2" width="56.5" style="4" customWidth="1"/>
    <col min="3" max="6" width="16" style="4" customWidth="1"/>
    <col min="7" max="7" width="17" style="4" customWidth="1"/>
    <col min="8" max="9" width="16" style="4" customWidth="1"/>
    <col min="10" max="16384" width="12" style="4"/>
  </cols>
  <sheetData>
    <row r="1" spans="1:22" ht="12" x14ac:dyDescent="0.2">
      <c r="A1" s="76" t="s">
        <v>713</v>
      </c>
      <c r="B1" s="76" t="s">
        <v>348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9" t="s">
        <v>336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487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245" t="s">
        <v>7</v>
      </c>
      <c r="I4" s="245" t="s">
        <v>8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customHeight="1" x14ac:dyDescent="0.2">
      <c r="A5" s="72"/>
      <c r="B5" s="489"/>
      <c r="C5" s="492" t="s">
        <v>47</v>
      </c>
      <c r="D5" s="492" t="s">
        <v>48</v>
      </c>
      <c r="E5" s="492" t="s">
        <v>54</v>
      </c>
      <c r="F5" s="492"/>
      <c r="G5" s="492"/>
      <c r="H5" s="492"/>
      <c r="I5" s="49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48" x14ac:dyDescent="0.2">
      <c r="A6" s="72"/>
      <c r="B6" s="489"/>
      <c r="C6" s="492"/>
      <c r="D6" s="492"/>
      <c r="E6" s="224" t="s">
        <v>49</v>
      </c>
      <c r="F6" s="224" t="s">
        <v>50</v>
      </c>
      <c r="G6" s="224" t="s">
        <v>51</v>
      </c>
      <c r="H6" s="224" t="s">
        <v>52</v>
      </c>
      <c r="I6" s="224" t="s">
        <v>53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customHeight="1" x14ac:dyDescent="0.2">
      <c r="A7" s="72"/>
      <c r="B7" s="221" t="s">
        <v>24</v>
      </c>
      <c r="C7" s="300"/>
      <c r="D7" s="300"/>
      <c r="E7" s="300"/>
      <c r="F7" s="300"/>
      <c r="G7" s="300"/>
      <c r="H7" s="300"/>
      <c r="I7" s="300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customHeight="1" x14ac:dyDescent="0.2">
      <c r="A8" s="72"/>
      <c r="B8" s="217" t="s">
        <v>28</v>
      </c>
      <c r="C8" s="301">
        <v>302.59947799999998</v>
      </c>
      <c r="D8" s="300">
        <v>302.59947799999998</v>
      </c>
      <c r="E8" s="301">
        <v>302.59947799999998</v>
      </c>
      <c r="F8" s="301" t="s">
        <v>306</v>
      </c>
      <c r="G8" s="301" t="s">
        <v>306</v>
      </c>
      <c r="H8" s="301" t="s">
        <v>306</v>
      </c>
      <c r="I8" s="301" t="s">
        <v>306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customHeight="1" x14ac:dyDescent="0.2">
      <c r="A9" s="72"/>
      <c r="B9" s="217" t="s">
        <v>29</v>
      </c>
      <c r="C9" s="301">
        <v>10.959493999999999</v>
      </c>
      <c r="D9" s="300">
        <v>10.959493999999999</v>
      </c>
      <c r="E9" s="301">
        <v>10.959493999999999</v>
      </c>
      <c r="F9" s="301" t="s">
        <v>306</v>
      </c>
      <c r="G9" s="301" t="s">
        <v>306</v>
      </c>
      <c r="H9" s="301" t="s">
        <v>306</v>
      </c>
      <c r="I9" s="301" t="s">
        <v>306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0.5" customHeight="1" x14ac:dyDescent="0.2">
      <c r="A10" s="72"/>
      <c r="B10" s="217" t="s">
        <v>30</v>
      </c>
      <c r="C10" s="301">
        <v>39386.667924000001</v>
      </c>
      <c r="D10" s="300">
        <v>39386.667924000001</v>
      </c>
      <c r="E10" s="301">
        <v>39386.667924000001</v>
      </c>
      <c r="F10" s="301" t="s">
        <v>306</v>
      </c>
      <c r="G10" s="301" t="s">
        <v>306</v>
      </c>
      <c r="H10" s="301" t="s">
        <v>306</v>
      </c>
      <c r="I10" s="301" t="s">
        <v>306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0.5" customHeight="1" x14ac:dyDescent="0.2">
      <c r="A11" s="72"/>
      <c r="B11" s="217" t="s">
        <v>31</v>
      </c>
      <c r="C11" s="301">
        <v>7198.9197869999998</v>
      </c>
      <c r="D11" s="300">
        <v>7198.9197869999998</v>
      </c>
      <c r="E11" s="301">
        <v>7198.9197869999998</v>
      </c>
      <c r="F11" s="301" t="s">
        <v>306</v>
      </c>
      <c r="G11" s="301" t="s">
        <v>306</v>
      </c>
      <c r="H11" s="301" t="s">
        <v>306</v>
      </c>
      <c r="I11" s="301" t="s">
        <v>306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0.5" customHeight="1" x14ac:dyDescent="0.2">
      <c r="A12" s="72"/>
      <c r="B12" s="217" t="s">
        <v>32</v>
      </c>
      <c r="C12" s="301">
        <v>848.57539799999995</v>
      </c>
      <c r="D12" s="300">
        <v>848.57539799999995</v>
      </c>
      <c r="E12" s="301">
        <v>848.57539799999995</v>
      </c>
      <c r="F12" s="301" t="s">
        <v>306</v>
      </c>
      <c r="G12" s="301" t="s">
        <v>306</v>
      </c>
      <c r="H12" s="301" t="s">
        <v>306</v>
      </c>
      <c r="I12" s="301" t="s">
        <v>306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0.5" customHeight="1" x14ac:dyDescent="0.2">
      <c r="A13" s="72"/>
      <c r="B13" s="217" t="s">
        <v>33</v>
      </c>
      <c r="C13" s="301">
        <v>156.50582499999999</v>
      </c>
      <c r="D13" s="300">
        <v>156.50582499999999</v>
      </c>
      <c r="E13" s="301" t="s">
        <v>306</v>
      </c>
      <c r="F13" s="301">
        <v>156.50582499999999</v>
      </c>
      <c r="G13" s="301" t="s">
        <v>306</v>
      </c>
      <c r="H13" s="301" t="s">
        <v>306</v>
      </c>
      <c r="I13" s="301" t="s">
        <v>306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72"/>
      <c r="B14" s="217" t="s">
        <v>34</v>
      </c>
      <c r="C14" s="301" t="s">
        <v>306</v>
      </c>
      <c r="D14" s="300" t="s">
        <v>306</v>
      </c>
      <c r="E14" s="301" t="s">
        <v>306</v>
      </c>
      <c r="F14" s="301" t="s">
        <v>306</v>
      </c>
      <c r="G14" s="301" t="s">
        <v>306</v>
      </c>
      <c r="H14" s="301" t="s">
        <v>306</v>
      </c>
      <c r="I14" s="301" t="s">
        <v>306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0.5" customHeight="1" x14ac:dyDescent="0.2">
      <c r="A15" s="72"/>
      <c r="B15" s="217" t="s">
        <v>35</v>
      </c>
      <c r="C15" s="301">
        <v>11.66131</v>
      </c>
      <c r="D15" s="300">
        <v>11.66131</v>
      </c>
      <c r="E15" s="301">
        <v>11.66131</v>
      </c>
      <c r="F15" s="301" t="s">
        <v>306</v>
      </c>
      <c r="G15" s="301" t="s">
        <v>306</v>
      </c>
      <c r="H15" s="301" t="s">
        <v>306</v>
      </c>
      <c r="I15" s="301" t="s">
        <v>306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0.5" customHeight="1" x14ac:dyDescent="0.2">
      <c r="A16" s="72"/>
      <c r="B16" s="217" t="s">
        <v>36</v>
      </c>
      <c r="C16" s="301">
        <v>148.61100400000001</v>
      </c>
      <c r="D16" s="300">
        <v>148.61100400000001</v>
      </c>
      <c r="E16" s="301">
        <v>148.61100400000001</v>
      </c>
      <c r="F16" s="301" t="s">
        <v>306</v>
      </c>
      <c r="G16" s="301" t="s">
        <v>306</v>
      </c>
      <c r="H16" s="301" t="s">
        <v>306</v>
      </c>
      <c r="I16" s="301" t="s">
        <v>306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0.5" customHeight="1" x14ac:dyDescent="0.2">
      <c r="A17" s="72"/>
      <c r="B17" s="302" t="s">
        <v>885</v>
      </c>
      <c r="C17" s="166">
        <v>41.182070000000003</v>
      </c>
      <c r="D17" s="303">
        <v>41.182070000000003</v>
      </c>
      <c r="E17" s="304">
        <v>41.182070000000003</v>
      </c>
      <c r="F17" s="304" t="s">
        <v>306</v>
      </c>
      <c r="G17" s="304" t="s">
        <v>306</v>
      </c>
      <c r="H17" s="304" t="s">
        <v>306</v>
      </c>
      <c r="I17" s="304" t="s">
        <v>306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72"/>
      <c r="B18" s="217" t="s">
        <v>37</v>
      </c>
      <c r="C18" s="301">
        <v>8.4214789999999997</v>
      </c>
      <c r="D18" s="300">
        <v>8.4214789999999997</v>
      </c>
      <c r="E18" s="301">
        <v>8.4214789999999997</v>
      </c>
      <c r="F18" s="301" t="s">
        <v>306</v>
      </c>
      <c r="G18" s="301" t="s">
        <v>306</v>
      </c>
      <c r="H18" s="301" t="s">
        <v>306</v>
      </c>
      <c r="I18" s="301" t="s">
        <v>306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0.5" customHeight="1" x14ac:dyDescent="0.2">
      <c r="A19" s="72"/>
      <c r="B19" s="217" t="s">
        <v>38</v>
      </c>
      <c r="C19" s="301">
        <v>13.502421</v>
      </c>
      <c r="D19" s="300">
        <v>13.502421</v>
      </c>
      <c r="E19" s="301">
        <v>13.502421</v>
      </c>
      <c r="F19" s="301" t="s">
        <v>306</v>
      </c>
      <c r="G19" s="301" t="s">
        <v>306</v>
      </c>
      <c r="H19" s="301" t="s">
        <v>306</v>
      </c>
      <c r="I19" s="301" t="s">
        <v>306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0.5" customHeight="1" x14ac:dyDescent="0.2">
      <c r="A20" s="72"/>
      <c r="B20" s="221" t="s">
        <v>26</v>
      </c>
      <c r="C20" s="305">
        <v>48127.606189999999</v>
      </c>
      <c r="D20" s="305">
        <v>48127.606189999999</v>
      </c>
      <c r="E20" s="305">
        <v>47971.100364999998</v>
      </c>
      <c r="F20" s="305">
        <v>156.50582499999999</v>
      </c>
      <c r="G20" s="305" t="s">
        <v>306</v>
      </c>
      <c r="H20" s="305" t="s">
        <v>306</v>
      </c>
      <c r="I20" s="305" t="s">
        <v>306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0.5" customHeight="1" x14ac:dyDescent="0.2">
      <c r="A21" s="72"/>
      <c r="B21" s="306"/>
      <c r="C21" s="307" t="s">
        <v>306</v>
      </c>
      <c r="D21" s="307" t="s">
        <v>306</v>
      </c>
      <c r="E21" s="307" t="s">
        <v>306</v>
      </c>
      <c r="F21" s="307" t="s">
        <v>306</v>
      </c>
      <c r="G21" s="307" t="s">
        <v>306</v>
      </c>
      <c r="H21" s="307" t="s">
        <v>306</v>
      </c>
      <c r="I21" s="307" t="s">
        <v>306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0.5" customHeight="1" x14ac:dyDescent="0.2">
      <c r="A22" s="72"/>
      <c r="B22" s="221" t="s">
        <v>25</v>
      </c>
      <c r="C22" s="300" t="s">
        <v>306</v>
      </c>
      <c r="D22" s="300" t="s">
        <v>306</v>
      </c>
      <c r="E22" s="300" t="s">
        <v>306</v>
      </c>
      <c r="F22" s="300" t="s">
        <v>306</v>
      </c>
      <c r="G22" s="300" t="s">
        <v>306</v>
      </c>
      <c r="H22" s="300" t="s">
        <v>306</v>
      </c>
      <c r="I22" s="300" t="s">
        <v>306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0.5" customHeight="1" x14ac:dyDescent="0.2">
      <c r="A23" s="72"/>
      <c r="B23" s="217" t="s">
        <v>39</v>
      </c>
      <c r="C23" s="301">
        <v>300.33623299999999</v>
      </c>
      <c r="D23" s="300">
        <v>300.33623299999999</v>
      </c>
      <c r="E23" s="301" t="s">
        <v>306</v>
      </c>
      <c r="F23" s="301" t="s">
        <v>306</v>
      </c>
      <c r="G23" s="301" t="s">
        <v>306</v>
      </c>
      <c r="H23" s="301" t="s">
        <v>306</v>
      </c>
      <c r="I23" s="301">
        <v>300.33623299999999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0.5" customHeight="1" x14ac:dyDescent="0.2">
      <c r="A24" s="72"/>
      <c r="B24" s="217" t="s">
        <v>40</v>
      </c>
      <c r="C24" s="301">
        <v>17578.910459999999</v>
      </c>
      <c r="D24" s="300">
        <v>17578.910459999999</v>
      </c>
      <c r="E24" s="301" t="s">
        <v>306</v>
      </c>
      <c r="F24" s="301" t="s">
        <v>306</v>
      </c>
      <c r="G24" s="301" t="s">
        <v>306</v>
      </c>
      <c r="H24" s="301" t="s">
        <v>306</v>
      </c>
      <c r="I24" s="301">
        <v>17578.910459999999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0.5" customHeight="1" x14ac:dyDescent="0.2">
      <c r="A25" s="72"/>
      <c r="B25" s="217" t="s">
        <v>33</v>
      </c>
      <c r="C25" s="301">
        <v>15.406145</v>
      </c>
      <c r="D25" s="300">
        <v>15.406145</v>
      </c>
      <c r="E25" s="301" t="s">
        <v>306</v>
      </c>
      <c r="F25" s="301" t="s">
        <v>306</v>
      </c>
      <c r="G25" s="301" t="s">
        <v>306</v>
      </c>
      <c r="H25" s="301" t="s">
        <v>306</v>
      </c>
      <c r="I25" s="301">
        <v>15.406145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0.5" customHeight="1" x14ac:dyDescent="0.2">
      <c r="A26" s="72"/>
      <c r="B26" s="217" t="s">
        <v>41</v>
      </c>
      <c r="C26" s="301">
        <v>24683.978223999999</v>
      </c>
      <c r="D26" s="300">
        <v>24683.978223999999</v>
      </c>
      <c r="E26" s="301" t="s">
        <v>306</v>
      </c>
      <c r="F26" s="301" t="s">
        <v>306</v>
      </c>
      <c r="G26" s="301" t="s">
        <v>306</v>
      </c>
      <c r="H26" s="301" t="s">
        <v>306</v>
      </c>
      <c r="I26" s="301">
        <v>24683.978223999999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0.5" customHeight="1" x14ac:dyDescent="0.2">
      <c r="A27" s="72"/>
      <c r="B27" s="217" t="s">
        <v>42</v>
      </c>
      <c r="C27" s="301">
        <v>329.93439100000001</v>
      </c>
      <c r="D27" s="300">
        <v>329.93439100000001</v>
      </c>
      <c r="E27" s="301" t="s">
        <v>306</v>
      </c>
      <c r="F27" s="301" t="s">
        <v>306</v>
      </c>
      <c r="G27" s="301" t="s">
        <v>306</v>
      </c>
      <c r="H27" s="301" t="s">
        <v>306</v>
      </c>
      <c r="I27" s="301">
        <v>329.93439100000001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0.5" customHeight="1" x14ac:dyDescent="0.2">
      <c r="A28" s="72"/>
      <c r="B28" s="217" t="s">
        <v>43</v>
      </c>
      <c r="C28" s="301">
        <v>42.578721000000002</v>
      </c>
      <c r="D28" s="300">
        <v>42.578721000000002</v>
      </c>
      <c r="E28" s="301" t="s">
        <v>306</v>
      </c>
      <c r="F28" s="301" t="s">
        <v>306</v>
      </c>
      <c r="G28" s="301" t="s">
        <v>306</v>
      </c>
      <c r="H28" s="301" t="s">
        <v>306</v>
      </c>
      <c r="I28" s="301">
        <v>42.578721000000002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0.5" customHeight="1" x14ac:dyDescent="0.2">
      <c r="A29" s="72"/>
      <c r="B29" s="217" t="s">
        <v>44</v>
      </c>
      <c r="C29" s="301">
        <v>36.848126999999998</v>
      </c>
      <c r="D29" s="300">
        <v>36.848126999999998</v>
      </c>
      <c r="E29" s="301" t="s">
        <v>306</v>
      </c>
      <c r="F29" s="301" t="s">
        <v>306</v>
      </c>
      <c r="G29" s="301" t="s">
        <v>306</v>
      </c>
      <c r="H29" s="301" t="s">
        <v>306</v>
      </c>
      <c r="I29" s="301">
        <v>36.848126999999998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0.5" customHeight="1" x14ac:dyDescent="0.2">
      <c r="A30" s="72"/>
      <c r="B30" s="217" t="s">
        <v>45</v>
      </c>
      <c r="C30" s="301">
        <v>3.7018420000000001</v>
      </c>
      <c r="D30" s="300">
        <v>3.7018420000000001</v>
      </c>
      <c r="E30" s="301" t="s">
        <v>306</v>
      </c>
      <c r="F30" s="301" t="s">
        <v>306</v>
      </c>
      <c r="G30" s="301" t="s">
        <v>306</v>
      </c>
      <c r="H30" s="301" t="s">
        <v>306</v>
      </c>
      <c r="I30" s="301">
        <v>3.7018420000000001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0.5" customHeight="1" x14ac:dyDescent="0.2">
      <c r="A31" s="72"/>
      <c r="B31" s="302" t="s">
        <v>886</v>
      </c>
      <c r="C31" s="304">
        <v>42.153913000000003</v>
      </c>
      <c r="D31" s="303">
        <v>42.153913000000003</v>
      </c>
      <c r="E31" s="304" t="s">
        <v>306</v>
      </c>
      <c r="F31" s="304" t="s">
        <v>306</v>
      </c>
      <c r="G31" s="304" t="s">
        <v>306</v>
      </c>
      <c r="H31" s="304" t="s">
        <v>306</v>
      </c>
      <c r="I31" s="304">
        <v>42.153913000000003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0.5" customHeight="1" x14ac:dyDescent="0.2">
      <c r="A32" s="72"/>
      <c r="B32" s="217" t="s">
        <v>46</v>
      </c>
      <c r="C32" s="301">
        <v>400.36664999999999</v>
      </c>
      <c r="D32" s="300">
        <v>400.36664999999999</v>
      </c>
      <c r="E32" s="301" t="s">
        <v>306</v>
      </c>
      <c r="F32" s="301" t="s">
        <v>306</v>
      </c>
      <c r="G32" s="301" t="s">
        <v>306</v>
      </c>
      <c r="H32" s="301" t="s">
        <v>306</v>
      </c>
      <c r="I32" s="301">
        <v>400.36664999999999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0.5" customHeight="1" x14ac:dyDescent="0.2">
      <c r="A33" s="72"/>
      <c r="B33" s="221" t="s">
        <v>27</v>
      </c>
      <c r="C33" s="305">
        <v>43434.214705999999</v>
      </c>
      <c r="D33" s="305">
        <v>43434.214705999999</v>
      </c>
      <c r="E33" s="305" t="s">
        <v>306</v>
      </c>
      <c r="F33" s="305" t="s">
        <v>306</v>
      </c>
      <c r="G33" s="305" t="s">
        <v>306</v>
      </c>
      <c r="H33" s="305" t="s">
        <v>306</v>
      </c>
      <c r="I33" s="305">
        <v>43434.214705999999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375"/>
      <c r="C34" s="376"/>
      <c r="D34" s="376"/>
      <c r="E34" s="376"/>
      <c r="F34" s="376"/>
      <c r="G34" s="376"/>
      <c r="H34" s="376"/>
      <c r="I34" s="376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G16" sqref="A1:G16"/>
    </sheetView>
  </sheetViews>
  <sheetFormatPr baseColWidth="10" defaultRowHeight="10.5" outlineLevelRow="1" x14ac:dyDescent="0.15"/>
  <cols>
    <col min="1" max="1" width="6.6640625" style="4" bestFit="1" customWidth="1"/>
    <col min="2" max="2" width="49" style="4" customWidth="1"/>
    <col min="3" max="7" width="17.1640625" style="4" customWidth="1"/>
    <col min="8" max="16384" width="12" style="4"/>
  </cols>
  <sheetData>
    <row r="1" spans="1:22" ht="12" x14ac:dyDescent="0.2">
      <c r="A1" s="76" t="s">
        <v>712</v>
      </c>
      <c r="B1" s="76" t="s">
        <v>350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89"/>
      <c r="B5" s="490"/>
      <c r="C5" s="492" t="s">
        <v>55</v>
      </c>
      <c r="D5" s="492" t="s">
        <v>60</v>
      </c>
      <c r="E5" s="492"/>
      <c r="F5" s="492"/>
      <c r="G5" s="49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489"/>
      <c r="B6" s="490"/>
      <c r="C6" s="492"/>
      <c r="D6" s="295" t="s">
        <v>56</v>
      </c>
      <c r="E6" s="295" t="s">
        <v>58</v>
      </c>
      <c r="F6" s="295" t="s">
        <v>57</v>
      </c>
      <c r="G6" s="295" t="s">
        <v>59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24" x14ac:dyDescent="0.2">
      <c r="A7" s="250">
        <v>1</v>
      </c>
      <c r="B7" s="232" t="s">
        <v>71</v>
      </c>
      <c r="C7" s="296">
        <v>48127.606189999999</v>
      </c>
      <c r="D7" s="296">
        <v>47971.100364999998</v>
      </c>
      <c r="E7" s="296">
        <v>156.50582499999999</v>
      </c>
      <c r="F7" s="296" t="s">
        <v>306</v>
      </c>
      <c r="G7" s="296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24" x14ac:dyDescent="0.2">
      <c r="A8" s="245">
        <v>2</v>
      </c>
      <c r="B8" s="228" t="s">
        <v>72</v>
      </c>
      <c r="C8" s="297" t="s">
        <v>306</v>
      </c>
      <c r="D8" s="297" t="s">
        <v>306</v>
      </c>
      <c r="E8" s="297" t="s">
        <v>306</v>
      </c>
      <c r="F8" s="297" t="s">
        <v>306</v>
      </c>
      <c r="G8" s="297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24" x14ac:dyDescent="0.2">
      <c r="A9" s="245">
        <v>3</v>
      </c>
      <c r="B9" s="228" t="s">
        <v>78</v>
      </c>
      <c r="C9" s="297">
        <v>48127.606189999999</v>
      </c>
      <c r="D9" s="297">
        <v>47971.100364999998</v>
      </c>
      <c r="E9" s="297">
        <v>156.50582499999999</v>
      </c>
      <c r="F9" s="297" t="s">
        <v>306</v>
      </c>
      <c r="G9" s="297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5">
        <v>4</v>
      </c>
      <c r="B10" s="228" t="s">
        <v>73</v>
      </c>
      <c r="C10" s="297">
        <v>3893.4232103099998</v>
      </c>
      <c r="D10" s="297">
        <v>1297.65693947</v>
      </c>
      <c r="E10" s="297" t="s">
        <v>306</v>
      </c>
      <c r="F10" s="297" t="s">
        <v>306</v>
      </c>
      <c r="G10" s="297" t="s">
        <v>306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5">
        <v>5</v>
      </c>
      <c r="B11" s="298" t="s">
        <v>74</v>
      </c>
      <c r="C11" s="297" t="s">
        <v>306</v>
      </c>
      <c r="D11" s="297" t="s">
        <v>306</v>
      </c>
      <c r="E11" s="297" t="s">
        <v>306</v>
      </c>
      <c r="F11" s="297" t="s">
        <v>306</v>
      </c>
      <c r="G11" s="297" t="s">
        <v>306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24" x14ac:dyDescent="0.2">
      <c r="A12" s="245">
        <v>6</v>
      </c>
      <c r="B12" s="298" t="s">
        <v>75</v>
      </c>
      <c r="C12" s="297">
        <v>-99.561007000000004</v>
      </c>
      <c r="D12" s="297" t="s">
        <v>306</v>
      </c>
      <c r="E12" s="297">
        <v>-99.561007000000004</v>
      </c>
      <c r="F12" s="297" t="s">
        <v>306</v>
      </c>
      <c r="G12" s="297" t="s">
        <v>306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outlineLevel="1" x14ac:dyDescent="0.2">
      <c r="A13" s="245">
        <v>7</v>
      </c>
      <c r="B13" s="298" t="s">
        <v>945</v>
      </c>
      <c r="C13" s="297" t="s">
        <v>306</v>
      </c>
      <c r="D13" s="297" t="s">
        <v>306</v>
      </c>
      <c r="E13" s="297" t="s">
        <v>306</v>
      </c>
      <c r="F13" s="297" t="s">
        <v>306</v>
      </c>
      <c r="G13" s="297" t="s">
        <v>306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outlineLevel="1" x14ac:dyDescent="0.2">
      <c r="A14" s="245">
        <v>8</v>
      </c>
      <c r="B14" s="298" t="s">
        <v>76</v>
      </c>
      <c r="C14" s="297" t="s">
        <v>306</v>
      </c>
      <c r="D14" s="297" t="s">
        <v>306</v>
      </c>
      <c r="E14" s="297" t="s">
        <v>306</v>
      </c>
      <c r="F14" s="297" t="s">
        <v>306</v>
      </c>
      <c r="G14" s="297" t="s">
        <v>306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outlineLevel="1" x14ac:dyDescent="0.2">
      <c r="A15" s="245">
        <v>9</v>
      </c>
      <c r="B15" s="299"/>
      <c r="C15" s="297" t="s">
        <v>306</v>
      </c>
      <c r="D15" s="297" t="s">
        <v>306</v>
      </c>
      <c r="E15" s="297" t="s">
        <v>306</v>
      </c>
      <c r="F15" s="297" t="s">
        <v>306</v>
      </c>
      <c r="G15" s="297" t="s">
        <v>306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24" x14ac:dyDescent="0.2">
      <c r="A16" s="250">
        <v>10</v>
      </c>
      <c r="B16" s="232" t="s">
        <v>77</v>
      </c>
      <c r="C16" s="296">
        <v>51921.468393309995</v>
      </c>
      <c r="D16" s="296">
        <v>49268.757304470004</v>
      </c>
      <c r="E16" s="296">
        <v>56.944817999999998</v>
      </c>
      <c r="F16" s="296" t="s">
        <v>306</v>
      </c>
      <c r="G16" s="296" t="s">
        <v>306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72"/>
      <c r="C19" s="72"/>
      <c r="D19" s="47"/>
      <c r="E19" s="47"/>
      <c r="F19" s="47"/>
      <c r="G19" s="47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J29" sqref="A1:J29"/>
    </sheetView>
  </sheetViews>
  <sheetFormatPr baseColWidth="10" defaultRowHeight="10.5" x14ac:dyDescent="0.15"/>
  <cols>
    <col min="1" max="1" width="6" style="1" customWidth="1"/>
    <col min="2" max="2" width="29.33203125" style="1" customWidth="1"/>
    <col min="3" max="3" width="14.33203125" style="1" customWidth="1"/>
    <col min="4" max="5" width="14.6640625" style="1" customWidth="1"/>
    <col min="6" max="6" width="12.1640625" style="1" bestFit="1" customWidth="1"/>
    <col min="7" max="8" width="0" style="1" hidden="1" customWidth="1"/>
    <col min="9" max="9" width="12.83203125" style="1" bestFit="1" customWidth="1"/>
    <col min="10" max="10" width="17" style="1" bestFit="1" customWidth="1"/>
    <col min="11" max="16384" width="12" style="1"/>
  </cols>
  <sheetData>
    <row r="1" spans="1:22" ht="12" x14ac:dyDescent="0.2">
      <c r="A1" s="172" t="s">
        <v>130</v>
      </c>
      <c r="B1" s="172" t="s">
        <v>344</v>
      </c>
      <c r="C1" s="146"/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289"/>
      <c r="B2" s="146"/>
      <c r="C2" s="146"/>
      <c r="D2" s="146"/>
      <c r="E2" s="146"/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5" t="s">
        <v>131</v>
      </c>
      <c r="B3" s="495"/>
      <c r="C3" s="204" t="s">
        <v>0</v>
      </c>
      <c r="D3" s="204" t="s">
        <v>1</v>
      </c>
      <c r="E3" s="204" t="s">
        <v>2</v>
      </c>
      <c r="F3" s="204" t="s">
        <v>5</v>
      </c>
      <c r="G3" s="286" t="s">
        <v>6</v>
      </c>
      <c r="H3" s="204" t="s">
        <v>7</v>
      </c>
      <c r="I3" s="204" t="s">
        <v>8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5.75" customHeight="1" x14ac:dyDescent="0.2">
      <c r="A4" s="495"/>
      <c r="B4" s="495"/>
      <c r="C4" s="497" t="s">
        <v>132</v>
      </c>
      <c r="D4" s="497"/>
      <c r="E4" s="497" t="s">
        <v>133</v>
      </c>
      <c r="F4" s="497" t="s">
        <v>134</v>
      </c>
      <c r="G4" s="498" t="s">
        <v>135</v>
      </c>
      <c r="H4" s="498" t="s">
        <v>136</v>
      </c>
      <c r="I4" s="290" t="s">
        <v>137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5"/>
      <c r="B5" s="495"/>
      <c r="C5" s="497" t="s">
        <v>138</v>
      </c>
      <c r="D5" s="497" t="s">
        <v>139</v>
      </c>
      <c r="E5" s="497"/>
      <c r="F5" s="497"/>
      <c r="G5" s="498"/>
      <c r="H5" s="498"/>
      <c r="I5" s="493" t="s">
        <v>369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6"/>
      <c r="B6" s="496"/>
      <c r="C6" s="493"/>
      <c r="D6" s="493"/>
      <c r="E6" s="493"/>
      <c r="F6" s="493"/>
      <c r="G6" s="499"/>
      <c r="H6" s="499"/>
      <c r="I6" s="494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1</v>
      </c>
      <c r="B7" s="269" t="s">
        <v>69</v>
      </c>
      <c r="C7" s="270"/>
      <c r="D7" s="270">
        <v>489</v>
      </c>
      <c r="E7" s="270"/>
      <c r="F7" s="270"/>
      <c r="G7" s="270"/>
      <c r="H7" s="270"/>
      <c r="I7" s="270">
        <v>489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36" x14ac:dyDescent="0.2">
      <c r="A8" s="204">
        <v>2</v>
      </c>
      <c r="B8" s="269" t="s">
        <v>140</v>
      </c>
      <c r="C8" s="270"/>
      <c r="D8" s="270">
        <v>283</v>
      </c>
      <c r="E8" s="270"/>
      <c r="F8" s="270"/>
      <c r="G8" s="270"/>
      <c r="H8" s="270"/>
      <c r="I8" s="270">
        <v>283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3</v>
      </c>
      <c r="B9" s="269" t="s">
        <v>141</v>
      </c>
      <c r="C9" s="270"/>
      <c r="D9" s="270">
        <v>627</v>
      </c>
      <c r="E9" s="270"/>
      <c r="F9" s="270"/>
      <c r="G9" s="270"/>
      <c r="H9" s="270"/>
      <c r="I9" s="270">
        <v>627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4</v>
      </c>
      <c r="B10" s="269" t="s">
        <v>70</v>
      </c>
      <c r="C10" s="270"/>
      <c r="D10" s="270">
        <v>633</v>
      </c>
      <c r="E10" s="270"/>
      <c r="F10" s="270"/>
      <c r="G10" s="270"/>
      <c r="H10" s="270"/>
      <c r="I10" s="270">
        <v>633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204">
        <v>5</v>
      </c>
      <c r="B11" s="269" t="s">
        <v>142</v>
      </c>
      <c r="C11" s="270"/>
      <c r="D11" s="270">
        <v>0</v>
      </c>
      <c r="E11" s="270"/>
      <c r="F11" s="270"/>
      <c r="G11" s="270"/>
      <c r="H11" s="270"/>
      <c r="I11" s="270">
        <v>0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4">
        <v>6</v>
      </c>
      <c r="B12" s="269" t="s">
        <v>68</v>
      </c>
      <c r="C12" s="270"/>
      <c r="D12" s="270">
        <v>178</v>
      </c>
      <c r="E12" s="270"/>
      <c r="F12" s="270"/>
      <c r="G12" s="270"/>
      <c r="H12" s="270"/>
      <c r="I12" s="270">
        <v>178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7</v>
      </c>
      <c r="B13" s="269" t="s">
        <v>67</v>
      </c>
      <c r="C13" s="270"/>
      <c r="D13" s="270">
        <v>387</v>
      </c>
      <c r="E13" s="270"/>
      <c r="F13" s="270"/>
      <c r="G13" s="270"/>
      <c r="H13" s="270"/>
      <c r="I13" s="270">
        <v>387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4">
        <v>8</v>
      </c>
      <c r="B14" s="291" t="s">
        <v>143</v>
      </c>
      <c r="C14" s="270"/>
      <c r="D14" s="270">
        <v>387</v>
      </c>
      <c r="E14" s="270"/>
      <c r="F14" s="270"/>
      <c r="G14" s="270"/>
      <c r="H14" s="270"/>
      <c r="I14" s="270">
        <v>387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9</v>
      </c>
      <c r="B15" s="269" t="s">
        <v>66</v>
      </c>
      <c r="C15" s="270"/>
      <c r="D15" s="270">
        <v>4112</v>
      </c>
      <c r="E15" s="270"/>
      <c r="F15" s="270">
        <v>14</v>
      </c>
      <c r="G15" s="270"/>
      <c r="H15" s="270"/>
      <c r="I15" s="270">
        <v>4098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4">
        <v>10</v>
      </c>
      <c r="B16" s="291" t="s">
        <v>143</v>
      </c>
      <c r="C16" s="270"/>
      <c r="D16" s="270">
        <v>878</v>
      </c>
      <c r="E16" s="270"/>
      <c r="F16" s="270">
        <v>1</v>
      </c>
      <c r="G16" s="270"/>
      <c r="H16" s="270"/>
      <c r="I16" s="270">
        <v>877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24" x14ac:dyDescent="0.2">
      <c r="A17" s="204">
        <v>11</v>
      </c>
      <c r="B17" s="269" t="s">
        <v>97</v>
      </c>
      <c r="C17" s="165"/>
      <c r="D17" s="270">
        <v>38248</v>
      </c>
      <c r="E17" s="292"/>
      <c r="F17" s="270">
        <v>14</v>
      </c>
      <c r="G17" s="270"/>
      <c r="H17" s="270"/>
      <c r="I17" s="270">
        <v>38234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4">
        <v>12</v>
      </c>
      <c r="B18" s="291" t="s">
        <v>143</v>
      </c>
      <c r="C18" s="270"/>
      <c r="D18" s="270">
        <v>3193</v>
      </c>
      <c r="E18" s="270"/>
      <c r="F18" s="270">
        <v>2</v>
      </c>
      <c r="G18" s="270"/>
      <c r="H18" s="270"/>
      <c r="I18" s="270">
        <v>3191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4">
        <v>13</v>
      </c>
      <c r="B19" s="269" t="s">
        <v>64</v>
      </c>
      <c r="C19" s="270">
        <v>299</v>
      </c>
      <c r="D19" s="270">
        <v>0</v>
      </c>
      <c r="E19" s="270">
        <v>98</v>
      </c>
      <c r="F19" s="270"/>
      <c r="G19" s="270"/>
      <c r="H19" s="270"/>
      <c r="I19" s="270">
        <v>201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4">
        <v>14</v>
      </c>
      <c r="B20" s="269" t="s">
        <v>144</v>
      </c>
      <c r="C20" s="270"/>
      <c r="D20" s="270">
        <v>305</v>
      </c>
      <c r="E20" s="270"/>
      <c r="F20" s="270"/>
      <c r="G20" s="270"/>
      <c r="H20" s="270"/>
      <c r="I20" s="270">
        <v>305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204">
        <v>15</v>
      </c>
      <c r="B21" s="269" t="s">
        <v>145</v>
      </c>
      <c r="C21" s="270"/>
      <c r="D21" s="270">
        <v>5428</v>
      </c>
      <c r="E21" s="201"/>
      <c r="F21" s="201"/>
      <c r="G21" s="201"/>
      <c r="H21" s="201"/>
      <c r="I21" s="270">
        <v>5428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24" x14ac:dyDescent="0.2">
      <c r="A22" s="204">
        <v>16</v>
      </c>
      <c r="B22" s="269" t="s">
        <v>146</v>
      </c>
      <c r="C22" s="270"/>
      <c r="D22" s="270">
        <v>0</v>
      </c>
      <c r="E22" s="201"/>
      <c r="F22" s="201"/>
      <c r="G22" s="201"/>
      <c r="H22" s="201"/>
      <c r="I22" s="270">
        <v>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4">
        <v>17</v>
      </c>
      <c r="B23" s="269" t="s">
        <v>147</v>
      </c>
      <c r="C23" s="270"/>
      <c r="D23" s="270">
        <v>0</v>
      </c>
      <c r="E23" s="201"/>
      <c r="F23" s="201"/>
      <c r="G23" s="201"/>
      <c r="H23" s="201"/>
      <c r="I23" s="270">
        <v>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204">
        <v>18</v>
      </c>
      <c r="B24" s="269" t="s">
        <v>148</v>
      </c>
      <c r="C24" s="270"/>
      <c r="D24" s="270">
        <v>528</v>
      </c>
      <c r="E24" s="201"/>
      <c r="F24" s="201"/>
      <c r="G24" s="201"/>
      <c r="H24" s="201"/>
      <c r="I24" s="270">
        <v>528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4">
        <v>19</v>
      </c>
      <c r="B25" s="269" t="s">
        <v>63</v>
      </c>
      <c r="C25" s="270"/>
      <c r="D25" s="270">
        <v>223</v>
      </c>
      <c r="E25" s="201"/>
      <c r="F25" s="201"/>
      <c r="G25" s="201"/>
      <c r="H25" s="201"/>
      <c r="I25" s="270">
        <v>223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24" x14ac:dyDescent="0.2">
      <c r="A26" s="293">
        <v>20</v>
      </c>
      <c r="B26" s="279" t="s">
        <v>149</v>
      </c>
      <c r="C26" s="268">
        <v>299</v>
      </c>
      <c r="D26" s="268">
        <v>51441</v>
      </c>
      <c r="E26" s="268">
        <v>98</v>
      </c>
      <c r="F26" s="268">
        <v>29</v>
      </c>
      <c r="G26" s="294"/>
      <c r="H26" s="294"/>
      <c r="I26" s="268">
        <v>51613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204">
        <v>21</v>
      </c>
      <c r="B27" s="269" t="s">
        <v>150</v>
      </c>
      <c r="C27" s="270">
        <v>299</v>
      </c>
      <c r="D27" s="270">
        <v>39238</v>
      </c>
      <c r="E27" s="201">
        <v>98</v>
      </c>
      <c r="F27" s="201">
        <v>29</v>
      </c>
      <c r="G27" s="201"/>
      <c r="H27" s="201"/>
      <c r="I27" s="270">
        <v>39410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24" x14ac:dyDescent="0.2">
      <c r="A28" s="204">
        <v>22</v>
      </c>
      <c r="B28" s="269" t="s">
        <v>152</v>
      </c>
      <c r="C28" s="270"/>
      <c r="D28" s="270">
        <v>7199</v>
      </c>
      <c r="E28" s="201"/>
      <c r="F28" s="201"/>
      <c r="G28" s="201"/>
      <c r="H28" s="201"/>
      <c r="I28" s="270">
        <v>7199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204">
        <v>23</v>
      </c>
      <c r="B29" s="269" t="s">
        <v>153</v>
      </c>
      <c r="C29" s="270"/>
      <c r="D29" s="270">
        <v>3895</v>
      </c>
      <c r="E29" s="201"/>
      <c r="F29" s="201"/>
      <c r="G29" s="201"/>
      <c r="H29" s="201"/>
      <c r="I29" s="270">
        <v>3895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277"/>
      <c r="D30" s="277"/>
      <c r="E30" s="277"/>
      <c r="F30" s="277"/>
      <c r="G30" s="277"/>
      <c r="H30" s="277"/>
      <c r="I30" s="27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374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zoomScaleNormal="100" workbookViewId="0">
      <selection sqref="A1:J31"/>
    </sheetView>
  </sheetViews>
  <sheetFormatPr baseColWidth="10" defaultRowHeight="12" x14ac:dyDescent="0.2"/>
  <cols>
    <col min="1" max="1" width="5.1640625" customWidth="1"/>
    <col min="2" max="2" width="52.33203125" customWidth="1"/>
    <col min="10" max="10" width="17" bestFit="1" customWidth="1"/>
  </cols>
  <sheetData>
    <row r="1" spans="1:22" ht="24" x14ac:dyDescent="0.2">
      <c r="A1" s="358" t="s">
        <v>677</v>
      </c>
      <c r="B1" s="359" t="s">
        <v>678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61"/>
      <c r="B2" s="362"/>
      <c r="C2" s="363">
        <f>+Innhold!D2</f>
        <v>44561</v>
      </c>
      <c r="D2" s="363">
        <f>EOMONTH(C2,-3)</f>
        <v>44469</v>
      </c>
      <c r="E2" s="363">
        <f>EOMONTH(D2,-3)</f>
        <v>44377</v>
      </c>
      <c r="F2" s="363">
        <f>EOMONTH(E2,-3)</f>
        <v>44286</v>
      </c>
      <c r="G2" s="363">
        <f>EOMONTH(F2,-3)</f>
        <v>44196</v>
      </c>
      <c r="H2" s="364"/>
      <c r="I2" s="364"/>
      <c r="J2" s="79" t="s">
        <v>336</v>
      </c>
      <c r="K2" s="364"/>
      <c r="L2" s="364"/>
      <c r="M2" s="159"/>
      <c r="N2" s="364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361"/>
      <c r="B3" s="363"/>
      <c r="C3" s="365" t="s">
        <v>0</v>
      </c>
      <c r="D3" s="365" t="s">
        <v>1</v>
      </c>
      <c r="E3" s="365" t="s">
        <v>2</v>
      </c>
      <c r="F3" s="365" t="s">
        <v>5</v>
      </c>
      <c r="G3" s="365" t="s">
        <v>6</v>
      </c>
      <c r="H3" s="364"/>
      <c r="I3" s="364"/>
      <c r="J3" s="364"/>
      <c r="K3" s="364"/>
      <c r="L3" s="364"/>
      <c r="M3" s="79"/>
      <c r="N3" s="364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159"/>
      <c r="B4" s="159"/>
      <c r="C4" s="161" t="s">
        <v>3</v>
      </c>
      <c r="D4" s="161" t="s">
        <v>4</v>
      </c>
      <c r="E4" s="161" t="s">
        <v>696</v>
      </c>
      <c r="F4" s="161" t="s">
        <v>697</v>
      </c>
      <c r="G4" s="161" t="s">
        <v>698</v>
      </c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4"/>
      <c r="B5" s="45" t="s">
        <v>679</v>
      </c>
      <c r="C5" s="45"/>
      <c r="D5" s="45"/>
      <c r="E5" s="45"/>
      <c r="F5" s="45"/>
      <c r="G5" s="45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6">
        <v>1</v>
      </c>
      <c r="B6" s="47" t="s">
        <v>395</v>
      </c>
      <c r="C6" s="170">
        <v>3865.3235425900002</v>
      </c>
      <c r="D6" s="170">
        <v>3652.3870956799997</v>
      </c>
      <c r="E6" s="170">
        <v>3628.7842979400002</v>
      </c>
      <c r="F6" s="170">
        <v>3676.0289984800002</v>
      </c>
      <c r="G6" s="170">
        <v>3676.1639887800002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46">
        <v>2</v>
      </c>
      <c r="B7" s="47" t="s">
        <v>534</v>
      </c>
      <c r="C7" s="170">
        <v>4215.3235425900002</v>
      </c>
      <c r="D7" s="170">
        <v>4002.3870956799997</v>
      </c>
      <c r="E7" s="170">
        <v>3978.7842979400002</v>
      </c>
      <c r="F7" s="170">
        <v>4026.0289984800002</v>
      </c>
      <c r="G7" s="170">
        <v>4026.1639887800002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46">
        <v>3</v>
      </c>
      <c r="B8" s="47" t="s">
        <v>557</v>
      </c>
      <c r="C8" s="170">
        <v>4615.3235425900002</v>
      </c>
      <c r="D8" s="170">
        <v>4402.3870956800001</v>
      </c>
      <c r="E8" s="170">
        <v>4378.7842979399993</v>
      </c>
      <c r="F8" s="170">
        <v>4426.0289984799992</v>
      </c>
      <c r="G8" s="170">
        <v>4369.5741967799995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44"/>
      <c r="B9" s="45" t="s">
        <v>680</v>
      </c>
      <c r="C9" s="48" t="s">
        <v>306</v>
      </c>
      <c r="D9" s="48" t="s">
        <v>306</v>
      </c>
      <c r="E9" s="48" t="s">
        <v>306</v>
      </c>
      <c r="F9" s="48" t="s">
        <v>306</v>
      </c>
      <c r="G9" s="48" t="s">
        <v>306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46">
        <v>4</v>
      </c>
      <c r="B10" s="47" t="s">
        <v>680</v>
      </c>
      <c r="C10" s="170">
        <v>21189.96699307</v>
      </c>
      <c r="D10" s="170">
        <v>21490.843111090002</v>
      </c>
      <c r="E10" s="170">
        <v>21606.615756359999</v>
      </c>
      <c r="F10" s="170">
        <v>20879.404292709998</v>
      </c>
      <c r="G10" s="170">
        <v>20471.415335099999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4"/>
      <c r="B11" s="45" t="s">
        <v>563</v>
      </c>
      <c r="C11" s="48" t="s">
        <v>306</v>
      </c>
      <c r="D11" s="48" t="s">
        <v>306</v>
      </c>
      <c r="E11" s="48" t="s">
        <v>306</v>
      </c>
      <c r="F11" s="48" t="s">
        <v>306</v>
      </c>
      <c r="G11" s="48" t="s">
        <v>306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6">
        <v>5</v>
      </c>
      <c r="B12" s="47" t="s">
        <v>395</v>
      </c>
      <c r="C12" s="171">
        <v>0.18240000000000001</v>
      </c>
      <c r="D12" s="171">
        <v>0.17</v>
      </c>
      <c r="E12" s="171">
        <v>0.16789999999999999</v>
      </c>
      <c r="F12" s="171">
        <v>0.17610000000000001</v>
      </c>
      <c r="G12" s="171">
        <v>0.17960000000000001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6">
        <v>6</v>
      </c>
      <c r="B13" s="47" t="s">
        <v>562</v>
      </c>
      <c r="C13" s="171">
        <v>0.19889999999999999</v>
      </c>
      <c r="D13" s="171">
        <v>0.1862</v>
      </c>
      <c r="E13" s="171">
        <v>0.18410000000000001</v>
      </c>
      <c r="F13" s="171">
        <v>0.1928</v>
      </c>
      <c r="G13" s="171">
        <v>0.19670000000000001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6">
        <v>7</v>
      </c>
      <c r="B14" s="47" t="s">
        <v>563</v>
      </c>
      <c r="C14" s="171">
        <v>0.21779999999999999</v>
      </c>
      <c r="D14" s="171">
        <v>0.20480000000000001</v>
      </c>
      <c r="E14" s="171">
        <v>0.20269999999999999</v>
      </c>
      <c r="F14" s="171">
        <v>0.21199999999999999</v>
      </c>
      <c r="G14" s="171">
        <v>0.21340000000000001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44"/>
      <c r="B15" s="45" t="s">
        <v>681</v>
      </c>
      <c r="C15" s="48"/>
      <c r="D15" s="48"/>
      <c r="E15" s="48"/>
      <c r="F15" s="48"/>
      <c r="G15" s="4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6">
        <v>8</v>
      </c>
      <c r="B16" s="47" t="s">
        <v>682</v>
      </c>
      <c r="C16" s="171">
        <v>2.5000000000000001E-2</v>
      </c>
      <c r="D16" s="171">
        <v>2.5000000000000001E-2</v>
      </c>
      <c r="E16" s="171">
        <v>2.5000000000000001E-2</v>
      </c>
      <c r="F16" s="171">
        <v>2.5000000000000001E-2</v>
      </c>
      <c r="G16" s="171">
        <v>2.5000000000000001E-2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6">
        <v>9</v>
      </c>
      <c r="B17" s="47" t="s">
        <v>683</v>
      </c>
      <c r="C17" s="171">
        <v>0.01</v>
      </c>
      <c r="D17" s="171">
        <v>0.01</v>
      </c>
      <c r="E17" s="171">
        <v>0.01</v>
      </c>
      <c r="F17" s="171">
        <v>0.01</v>
      </c>
      <c r="G17" s="171">
        <v>0.01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6">
        <v>10</v>
      </c>
      <c r="B18" s="47" t="s">
        <v>684</v>
      </c>
      <c r="C18" s="171">
        <v>0.03</v>
      </c>
      <c r="D18" s="171">
        <v>0.03</v>
      </c>
      <c r="E18" s="171">
        <v>0.03</v>
      </c>
      <c r="F18" s="171">
        <v>0.03</v>
      </c>
      <c r="G18" s="171">
        <v>0.03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6">
        <v>11</v>
      </c>
      <c r="B19" s="47" t="s">
        <v>685</v>
      </c>
      <c r="C19" s="171">
        <v>6.5000000000000002E-2</v>
      </c>
      <c r="D19" s="171">
        <v>6.5000000000000002E-2</v>
      </c>
      <c r="E19" s="171">
        <v>6.5000000000000002E-2</v>
      </c>
      <c r="F19" s="171">
        <v>6.5000000000000002E-2</v>
      </c>
      <c r="G19" s="171">
        <v>6.5000000000000002E-2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46">
        <v>12</v>
      </c>
      <c r="B20" s="47" t="s">
        <v>686</v>
      </c>
      <c r="C20" s="171">
        <v>0.13741291005713885</v>
      </c>
      <c r="D20" s="171">
        <v>0.12484943622645363</v>
      </c>
      <c r="E20" s="171">
        <v>0.12265942371438308</v>
      </c>
      <c r="F20" s="171">
        <v>0.13106005164732976</v>
      </c>
      <c r="G20" s="171">
        <v>0.13344758654523137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44"/>
      <c r="B21" s="45" t="s">
        <v>687</v>
      </c>
      <c r="C21" s="48"/>
      <c r="D21" s="48"/>
      <c r="E21" s="48"/>
      <c r="F21" s="48"/>
      <c r="G21" s="4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6">
        <v>13</v>
      </c>
      <c r="B22" s="47" t="s">
        <v>921</v>
      </c>
      <c r="C22" s="170">
        <v>49017.614631279997</v>
      </c>
      <c r="D22" s="170">
        <v>49567.125001100001</v>
      </c>
      <c r="E22" s="170">
        <v>49721.990211559998</v>
      </c>
      <c r="F22" s="170">
        <v>47215.610493040003</v>
      </c>
      <c r="G22" s="170">
        <v>44586.883227230006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6">
        <v>14</v>
      </c>
      <c r="B23" s="47" t="s">
        <v>687</v>
      </c>
      <c r="C23" s="171">
        <v>8.5999999999999993E-2</v>
      </c>
      <c r="D23" s="171">
        <v>8.0699999999999994E-2</v>
      </c>
      <c r="E23" s="171">
        <v>0.08</v>
      </c>
      <c r="F23" s="171">
        <v>8.5300000000000001E-2</v>
      </c>
      <c r="G23" s="171">
        <v>9.0300000000000005E-2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44"/>
      <c r="B24" s="45" t="s">
        <v>688</v>
      </c>
      <c r="C24" s="48"/>
      <c r="D24" s="48"/>
      <c r="E24" s="48"/>
      <c r="F24" s="48"/>
      <c r="G24" s="4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6">
        <v>15</v>
      </c>
      <c r="B25" s="47" t="s">
        <v>689</v>
      </c>
      <c r="C25" s="170">
        <v>6358.0000399999999</v>
      </c>
      <c r="D25" s="170">
        <v>6510.4980666700003</v>
      </c>
      <c r="E25" s="170">
        <v>6060.2957333300001</v>
      </c>
      <c r="F25" s="170">
        <v>6206.8147829199997</v>
      </c>
      <c r="G25" s="170">
        <v>6085.7370039999996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6">
        <v>16</v>
      </c>
      <c r="B26" s="47" t="s">
        <v>690</v>
      </c>
      <c r="C26" s="170">
        <v>2546.00829961</v>
      </c>
      <c r="D26" s="170">
        <v>3370.0682521599997</v>
      </c>
      <c r="E26" s="170">
        <v>2827.3812916900001</v>
      </c>
      <c r="F26" s="170">
        <v>2441.2490341399998</v>
      </c>
      <c r="G26" s="170">
        <v>2279.8746118000004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6">
        <v>17</v>
      </c>
      <c r="B27" s="47" t="s">
        <v>691</v>
      </c>
      <c r="C27" s="171">
        <v>2.4971999999999999</v>
      </c>
      <c r="D27" s="171">
        <v>1.9319</v>
      </c>
      <c r="E27" s="171">
        <v>2.1434000000000002</v>
      </c>
      <c r="F27" s="171">
        <v>2.5425</v>
      </c>
      <c r="G27" s="171">
        <v>2.6692999999999998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4"/>
      <c r="B28" s="45" t="s">
        <v>692</v>
      </c>
      <c r="C28" s="48"/>
      <c r="D28" s="48"/>
      <c r="E28" s="48"/>
      <c r="F28" s="48"/>
      <c r="G28" s="48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6">
        <v>18</v>
      </c>
      <c r="B29" s="47" t="s">
        <v>693</v>
      </c>
      <c r="C29" s="170">
        <v>39475.343396634991</v>
      </c>
      <c r="D29" s="170">
        <v>39608.202432835009</v>
      </c>
      <c r="E29" s="170">
        <v>40840.431924415003</v>
      </c>
      <c r="F29" s="170">
        <v>39423.043036459996</v>
      </c>
      <c r="G29" s="170">
        <v>37413.157198695008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6">
        <v>19</v>
      </c>
      <c r="B30" s="47" t="s">
        <v>694</v>
      </c>
      <c r="C30" s="170">
        <v>32270.594094540575</v>
      </c>
      <c r="D30" s="170">
        <v>33141.590774801989</v>
      </c>
      <c r="E30" s="170">
        <v>33720.173531762928</v>
      </c>
      <c r="F30" s="170">
        <v>32470.689236605678</v>
      </c>
      <c r="G30" s="170">
        <v>31069.423921037498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6">
        <v>20</v>
      </c>
      <c r="B31" s="47" t="s">
        <v>695</v>
      </c>
      <c r="C31" s="171">
        <v>1.2232605102027947</v>
      </c>
      <c r="D31" s="171">
        <v>1.1951207382281019</v>
      </c>
      <c r="E31" s="171">
        <v>1.2111572286526076</v>
      </c>
      <c r="F31" s="171">
        <v>1.2141116792807902</v>
      </c>
      <c r="G31" s="171">
        <v>1.204179301611128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hyperlinks>
    <hyperlink ref="J2" location="Innhold!A1" display="Tilbake til  oversikt"/>
  </hyperlinks>
  <pageMargins left="0.7" right="0.7" top="0.75" bottom="0.75" header="0.3" footer="0.3"/>
  <pageSetup paperSize="9" fitToHeight="0" orientation="landscape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31" sqref="I31"/>
    </sheetView>
  </sheetViews>
  <sheetFormatPr baseColWidth="10" defaultRowHeight="10.5" x14ac:dyDescent="0.15"/>
  <cols>
    <col min="1" max="1" width="12" style="1"/>
    <col min="2" max="2" width="44.5" style="1" customWidth="1"/>
    <col min="3" max="3" width="23.6640625" style="1" bestFit="1" customWidth="1"/>
    <col min="4" max="4" width="23.6640625" style="1" customWidth="1"/>
    <col min="5" max="5" width="25.5" style="1" customWidth="1"/>
    <col min="6" max="6" width="17.6640625" style="1" customWidth="1"/>
    <col min="7" max="8" width="17.6640625" style="1" hidden="1" customWidth="1"/>
    <col min="9" max="9" width="17.6640625" style="1" customWidth="1"/>
    <col min="10" max="16384" width="12" style="1"/>
  </cols>
  <sheetData>
    <row r="1" spans="1:22" ht="12" x14ac:dyDescent="0.2">
      <c r="A1" s="172" t="s">
        <v>154</v>
      </c>
      <c r="B1" s="172" t="s">
        <v>343</v>
      </c>
      <c r="C1" s="146"/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5" t="s">
        <v>131</v>
      </c>
      <c r="B4" s="495"/>
      <c r="C4" s="204" t="s">
        <v>0</v>
      </c>
      <c r="D4" s="204" t="s">
        <v>1</v>
      </c>
      <c r="E4" s="204" t="s">
        <v>2</v>
      </c>
      <c r="F4" s="204" t="s">
        <v>5</v>
      </c>
      <c r="G4" s="286" t="s">
        <v>6</v>
      </c>
      <c r="H4" s="204" t="s">
        <v>7</v>
      </c>
      <c r="I4" s="204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5"/>
      <c r="B5" s="495"/>
      <c r="C5" s="497" t="s">
        <v>155</v>
      </c>
      <c r="D5" s="497"/>
      <c r="E5" s="497" t="s">
        <v>133</v>
      </c>
      <c r="F5" s="497" t="s">
        <v>134</v>
      </c>
      <c r="G5" s="498" t="s">
        <v>135</v>
      </c>
      <c r="H5" s="497" t="s">
        <v>136</v>
      </c>
      <c r="I5" s="204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5"/>
      <c r="B6" s="495"/>
      <c r="C6" s="497" t="s">
        <v>138</v>
      </c>
      <c r="D6" s="497" t="s">
        <v>139</v>
      </c>
      <c r="E6" s="497"/>
      <c r="F6" s="497"/>
      <c r="G6" s="498"/>
      <c r="H6" s="497"/>
      <c r="I6" s="493" t="s">
        <v>369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495"/>
      <c r="B7" s="495"/>
      <c r="C7" s="497"/>
      <c r="D7" s="497"/>
      <c r="E7" s="497"/>
      <c r="F7" s="497"/>
      <c r="G7" s="498"/>
      <c r="H7" s="497"/>
      <c r="I7" s="500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4">
        <v>1</v>
      </c>
      <c r="B8" s="269" t="s">
        <v>156</v>
      </c>
      <c r="C8" s="287">
        <v>6.24</v>
      </c>
      <c r="D8" s="287">
        <v>77.332999999999998</v>
      </c>
      <c r="E8" s="287">
        <v>0</v>
      </c>
      <c r="F8" s="287">
        <v>7.1999999999999995E-2</v>
      </c>
      <c r="G8" s="287">
        <v>0</v>
      </c>
      <c r="H8" s="287">
        <v>0</v>
      </c>
      <c r="I8" s="287">
        <v>83.500999999999991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2</v>
      </c>
      <c r="B9" s="269" t="s">
        <v>157</v>
      </c>
      <c r="C9" s="287">
        <v>0</v>
      </c>
      <c r="D9" s="287">
        <v>0</v>
      </c>
      <c r="E9" s="287">
        <v>0</v>
      </c>
      <c r="F9" s="287">
        <v>0</v>
      </c>
      <c r="G9" s="287">
        <v>0</v>
      </c>
      <c r="H9" s="287">
        <v>0</v>
      </c>
      <c r="I9" s="287">
        <v>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3</v>
      </c>
      <c r="B10" s="269" t="s">
        <v>158</v>
      </c>
      <c r="C10" s="287">
        <v>0</v>
      </c>
      <c r="D10" s="287">
        <v>37.738999999999997</v>
      </c>
      <c r="E10" s="287">
        <v>1.7000000000000001E-2</v>
      </c>
      <c r="F10" s="287">
        <v>0.184</v>
      </c>
      <c r="G10" s="287">
        <v>0</v>
      </c>
      <c r="H10" s="287">
        <v>0</v>
      </c>
      <c r="I10" s="287">
        <v>37.537999999999997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0.5" customHeight="1" x14ac:dyDescent="0.2">
      <c r="A11" s="204">
        <v>4</v>
      </c>
      <c r="B11" s="269" t="s">
        <v>159</v>
      </c>
      <c r="C11" s="287">
        <v>0</v>
      </c>
      <c r="D11" s="287">
        <v>0</v>
      </c>
      <c r="E11" s="287">
        <v>0</v>
      </c>
      <c r="F11" s="287">
        <v>4.0000000000000001E-3</v>
      </c>
      <c r="G11" s="287">
        <v>0</v>
      </c>
      <c r="H11" s="287">
        <v>0</v>
      </c>
      <c r="I11" s="287">
        <v>-4.0000000000000001E-3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0.5" customHeight="1" x14ac:dyDescent="0.2">
      <c r="A12" s="204">
        <v>5</v>
      </c>
      <c r="B12" s="269" t="s">
        <v>160</v>
      </c>
      <c r="C12" s="287">
        <v>0</v>
      </c>
      <c r="D12" s="287">
        <v>3.7229999999999999</v>
      </c>
      <c r="E12" s="287">
        <v>0</v>
      </c>
      <c r="F12" s="287">
        <v>1E-3</v>
      </c>
      <c r="G12" s="287">
        <v>0</v>
      </c>
      <c r="H12" s="287">
        <v>0</v>
      </c>
      <c r="I12" s="287">
        <v>3.722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6</v>
      </c>
      <c r="B13" s="269" t="s">
        <v>161</v>
      </c>
      <c r="C13" s="287">
        <v>0.96799999999999997</v>
      </c>
      <c r="D13" s="287">
        <v>729.51099999999997</v>
      </c>
      <c r="E13" s="287">
        <v>0.47099999999999997</v>
      </c>
      <c r="F13" s="287">
        <v>1.589</v>
      </c>
      <c r="G13" s="287">
        <v>0</v>
      </c>
      <c r="H13" s="287">
        <v>0</v>
      </c>
      <c r="I13" s="287">
        <v>728.41899999999987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4">
        <v>7</v>
      </c>
      <c r="B14" s="269" t="s">
        <v>162</v>
      </c>
      <c r="C14" s="287">
        <v>0.28000000000000003</v>
      </c>
      <c r="D14" s="287">
        <v>85.807000000000002</v>
      </c>
      <c r="E14" s="287">
        <v>8.5999999999999993E-2</v>
      </c>
      <c r="F14" s="287">
        <v>0.13100000000000001</v>
      </c>
      <c r="G14" s="287">
        <v>0</v>
      </c>
      <c r="H14" s="287">
        <v>0</v>
      </c>
      <c r="I14" s="287">
        <v>85.87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8</v>
      </c>
      <c r="B15" s="269" t="s">
        <v>163</v>
      </c>
      <c r="C15" s="287">
        <v>3.0750000000000002</v>
      </c>
      <c r="D15" s="287">
        <v>17.917000000000002</v>
      </c>
      <c r="E15" s="287">
        <v>0.152</v>
      </c>
      <c r="F15" s="287">
        <v>0.03</v>
      </c>
      <c r="G15" s="287">
        <v>0</v>
      </c>
      <c r="H15" s="287">
        <v>0</v>
      </c>
      <c r="I15" s="287">
        <v>20.81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4">
        <v>9</v>
      </c>
      <c r="B16" s="269" t="s">
        <v>164</v>
      </c>
      <c r="C16" s="287">
        <v>0</v>
      </c>
      <c r="D16" s="287">
        <v>28.606000000000002</v>
      </c>
      <c r="E16" s="287">
        <v>0</v>
      </c>
      <c r="F16" s="287">
        <v>0.16500000000000001</v>
      </c>
      <c r="G16" s="287">
        <v>0</v>
      </c>
      <c r="H16" s="287">
        <v>0</v>
      </c>
      <c r="I16" s="287">
        <v>28.441000000000003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204">
        <v>10</v>
      </c>
      <c r="B17" s="269" t="s">
        <v>165</v>
      </c>
      <c r="C17" s="164">
        <v>0</v>
      </c>
      <c r="D17" s="287">
        <v>12.967000000000001</v>
      </c>
      <c r="E17" s="287">
        <v>0</v>
      </c>
      <c r="F17" s="287">
        <v>1E-3</v>
      </c>
      <c r="G17" s="287">
        <v>0</v>
      </c>
      <c r="H17" s="287">
        <v>0</v>
      </c>
      <c r="I17" s="287">
        <v>12.966000000000001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4">
        <v>11</v>
      </c>
      <c r="B18" s="269" t="s">
        <v>166</v>
      </c>
      <c r="C18" s="287">
        <v>62.073999999999998</v>
      </c>
      <c r="D18" s="287">
        <v>2692.0039999999999</v>
      </c>
      <c r="E18" s="287">
        <v>2.1000000000000001E-2</v>
      </c>
      <c r="F18" s="287">
        <v>1.829</v>
      </c>
      <c r="G18" s="287">
        <v>0</v>
      </c>
      <c r="H18" s="287">
        <v>0</v>
      </c>
      <c r="I18" s="287">
        <v>2752.2279999999996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4">
        <v>12</v>
      </c>
      <c r="B19" s="269" t="s">
        <v>167</v>
      </c>
      <c r="C19" s="287">
        <v>0</v>
      </c>
      <c r="D19" s="287">
        <v>80.126999999999995</v>
      </c>
      <c r="E19" s="287">
        <v>2E-3</v>
      </c>
      <c r="F19" s="287">
        <v>0.19500000000000001</v>
      </c>
      <c r="G19" s="287">
        <v>0</v>
      </c>
      <c r="H19" s="287">
        <v>0</v>
      </c>
      <c r="I19" s="287">
        <v>79.930000000000007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4">
        <v>13</v>
      </c>
      <c r="B20" s="269" t="s">
        <v>168</v>
      </c>
      <c r="C20" s="287">
        <v>0.121</v>
      </c>
      <c r="D20" s="287">
        <v>62.081000000000003</v>
      </c>
      <c r="E20" s="287">
        <v>0.03</v>
      </c>
      <c r="F20" s="287">
        <v>0.27900000000000003</v>
      </c>
      <c r="G20" s="287">
        <v>0</v>
      </c>
      <c r="H20" s="287">
        <v>0</v>
      </c>
      <c r="I20" s="287">
        <v>61.893000000000001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21" customHeight="1" x14ac:dyDescent="0.2">
      <c r="A21" s="204">
        <v>14</v>
      </c>
      <c r="B21" s="269" t="s">
        <v>169</v>
      </c>
      <c r="C21" s="287">
        <v>0</v>
      </c>
      <c r="D21" s="287">
        <v>0</v>
      </c>
      <c r="E21" s="287">
        <v>0</v>
      </c>
      <c r="F21" s="287">
        <v>0</v>
      </c>
      <c r="G21" s="287">
        <v>0</v>
      </c>
      <c r="H21" s="287">
        <v>0</v>
      </c>
      <c r="I21" s="287">
        <v>0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204">
        <v>15</v>
      </c>
      <c r="B22" s="269" t="s">
        <v>170</v>
      </c>
      <c r="C22" s="287">
        <v>0</v>
      </c>
      <c r="D22" s="287">
        <v>23.745999999999999</v>
      </c>
      <c r="E22" s="287">
        <v>0</v>
      </c>
      <c r="F22" s="287">
        <v>3.0000000000000001E-3</v>
      </c>
      <c r="G22" s="287">
        <v>0</v>
      </c>
      <c r="H22" s="287">
        <v>0</v>
      </c>
      <c r="I22" s="287">
        <v>23.742999999999999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4">
        <v>16</v>
      </c>
      <c r="B23" s="269" t="s">
        <v>171</v>
      </c>
      <c r="C23" s="287">
        <v>0</v>
      </c>
      <c r="D23" s="287">
        <v>88.641000000000005</v>
      </c>
      <c r="E23" s="287">
        <v>0</v>
      </c>
      <c r="F23" s="287">
        <v>3.4000000000000002E-2</v>
      </c>
      <c r="G23" s="287">
        <v>0</v>
      </c>
      <c r="H23" s="287">
        <v>0</v>
      </c>
      <c r="I23" s="287">
        <v>88.606999999999999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21" customHeight="1" x14ac:dyDescent="0.2">
      <c r="A24" s="204">
        <v>17</v>
      </c>
      <c r="B24" s="269" t="s">
        <v>172</v>
      </c>
      <c r="C24" s="287">
        <v>0</v>
      </c>
      <c r="D24" s="287">
        <v>67.373000000000005</v>
      </c>
      <c r="E24" s="287">
        <v>0</v>
      </c>
      <c r="F24" s="287">
        <v>1.7000000000000001E-2</v>
      </c>
      <c r="G24" s="287">
        <v>0</v>
      </c>
      <c r="H24" s="287">
        <v>0</v>
      </c>
      <c r="I24" s="287">
        <v>67.356000000000009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4">
        <v>18</v>
      </c>
      <c r="B25" s="269" t="s">
        <v>173</v>
      </c>
      <c r="C25" s="287">
        <v>0.17100000000000001</v>
      </c>
      <c r="D25" s="287">
        <v>407.93299999999999</v>
      </c>
      <c r="E25" s="287">
        <v>0.24099999999999999</v>
      </c>
      <c r="F25" s="287">
        <v>0.59199999999999997</v>
      </c>
      <c r="G25" s="287">
        <v>0</v>
      </c>
      <c r="H25" s="287">
        <v>0</v>
      </c>
      <c r="I25" s="287">
        <v>407.27100000000002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278">
        <v>19</v>
      </c>
      <c r="B26" s="279" t="s">
        <v>174</v>
      </c>
      <c r="C26" s="288">
        <v>72.929000000000002</v>
      </c>
      <c r="D26" s="288">
        <v>4415.5079999999998</v>
      </c>
      <c r="E26" s="288">
        <v>1.02</v>
      </c>
      <c r="F26" s="288">
        <v>5.1260000000000003</v>
      </c>
      <c r="G26" s="288">
        <v>0</v>
      </c>
      <c r="H26" s="288">
        <v>0</v>
      </c>
      <c r="I26" s="288">
        <v>4482.2909999999993</v>
      </c>
      <c r="J26" s="277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277"/>
      <c r="D27" s="277"/>
      <c r="E27" s="277"/>
      <c r="F27" s="277"/>
      <c r="G27" s="277"/>
      <c r="H27" s="277"/>
      <c r="I27" s="277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7" right="0.7" top="0.75" bottom="0.75" header="0.3" footer="0.3"/>
  <pageSetup paperSize="9" scale="9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F21" sqref="F21"/>
    </sheetView>
  </sheetViews>
  <sheetFormatPr baseColWidth="10" defaultRowHeight="10.5" x14ac:dyDescent="0.15"/>
  <cols>
    <col min="1" max="1" width="7" style="1" customWidth="1"/>
    <col min="2" max="2" width="12" style="1"/>
    <col min="3" max="3" width="23.83203125" style="1" customWidth="1"/>
    <col min="4" max="4" width="22.6640625" style="1" customWidth="1"/>
    <col min="5" max="5" width="26.6640625" style="1" customWidth="1"/>
    <col min="6" max="6" width="21.83203125" style="1" customWidth="1"/>
    <col min="7" max="8" width="0" style="1" hidden="1" customWidth="1"/>
    <col min="9" max="9" width="14.83203125" style="1" bestFit="1" customWidth="1"/>
    <col min="10" max="16384" width="12" style="1"/>
  </cols>
  <sheetData>
    <row r="1" spans="1:22" ht="12" x14ac:dyDescent="0.2">
      <c r="A1" s="172" t="s">
        <v>175</v>
      </c>
      <c r="B1" s="146"/>
      <c r="C1" s="172" t="s">
        <v>341</v>
      </c>
      <c r="D1" s="146"/>
      <c r="E1" s="146"/>
      <c r="F1" s="146"/>
      <c r="G1" s="146"/>
      <c r="H1" s="146"/>
      <c r="I1" s="197">
        <v>44561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280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4" t="s">
        <v>131</v>
      </c>
      <c r="B4" s="505"/>
      <c r="C4" s="273" t="s">
        <v>0</v>
      </c>
      <c r="D4" s="273" t="s">
        <v>1</v>
      </c>
      <c r="E4" s="273" t="s">
        <v>2</v>
      </c>
      <c r="F4" s="273" t="s">
        <v>5</v>
      </c>
      <c r="G4" s="281" t="s">
        <v>6</v>
      </c>
      <c r="H4" s="273" t="s">
        <v>7</v>
      </c>
      <c r="I4" s="273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3.25" customHeight="1" x14ac:dyDescent="0.2">
      <c r="A5" s="506"/>
      <c r="B5" s="507"/>
      <c r="C5" s="503" t="s">
        <v>155</v>
      </c>
      <c r="D5" s="503"/>
      <c r="E5" s="503" t="s">
        <v>133</v>
      </c>
      <c r="F5" s="503" t="s">
        <v>134</v>
      </c>
      <c r="G5" s="508" t="s">
        <v>135</v>
      </c>
      <c r="H5" s="503" t="s">
        <v>136</v>
      </c>
      <c r="I5" s="274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506"/>
      <c r="B6" s="507"/>
      <c r="C6" s="503" t="s">
        <v>138</v>
      </c>
      <c r="D6" s="503" t="s">
        <v>139</v>
      </c>
      <c r="E6" s="503"/>
      <c r="F6" s="503"/>
      <c r="G6" s="508"/>
      <c r="H6" s="503"/>
      <c r="I6" s="501" t="s">
        <v>370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506"/>
      <c r="B7" s="507"/>
      <c r="C7" s="503"/>
      <c r="D7" s="503"/>
      <c r="E7" s="503"/>
      <c r="F7" s="503"/>
      <c r="G7" s="508"/>
      <c r="H7" s="503"/>
      <c r="I7" s="502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5">
        <v>1</v>
      </c>
      <c r="B8" s="282" t="s">
        <v>176</v>
      </c>
      <c r="C8" s="276">
        <v>299</v>
      </c>
      <c r="D8" s="276">
        <v>47921</v>
      </c>
      <c r="E8" s="276">
        <v>98</v>
      </c>
      <c r="F8" s="276">
        <v>29</v>
      </c>
      <c r="G8" s="283"/>
      <c r="H8" s="276"/>
      <c r="I8" s="276">
        <v>48093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75">
        <v>2</v>
      </c>
      <c r="B9" s="282" t="s">
        <v>177</v>
      </c>
      <c r="C9" s="276"/>
      <c r="D9" s="276">
        <v>35</v>
      </c>
      <c r="E9" s="276"/>
      <c r="F9" s="276"/>
      <c r="G9" s="283"/>
      <c r="H9" s="276"/>
      <c r="I9" s="276">
        <v>35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84">
        <v>11</v>
      </c>
      <c r="B10" s="284" t="s">
        <v>174</v>
      </c>
      <c r="C10" s="285">
        <v>299</v>
      </c>
      <c r="D10" s="285">
        <v>47956</v>
      </c>
      <c r="E10" s="285">
        <v>98</v>
      </c>
      <c r="F10" s="285">
        <v>29</v>
      </c>
      <c r="G10" s="285">
        <v>0</v>
      </c>
      <c r="H10" s="285">
        <v>0</v>
      </c>
      <c r="I10" s="285">
        <v>48128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M8" sqref="A1:M8"/>
    </sheetView>
  </sheetViews>
  <sheetFormatPr baseColWidth="10" defaultRowHeight="10.5" x14ac:dyDescent="0.15"/>
  <cols>
    <col min="1" max="12" width="12" style="1"/>
    <col min="13" max="13" width="6.1640625" style="1" customWidth="1"/>
    <col min="14" max="16384" width="12" style="1"/>
  </cols>
  <sheetData>
    <row r="1" spans="1:22" ht="12" x14ac:dyDescent="0.2">
      <c r="A1" s="172" t="s">
        <v>178</v>
      </c>
      <c r="B1" s="172" t="s">
        <v>179</v>
      </c>
      <c r="C1" s="146"/>
      <c r="D1" s="146"/>
      <c r="E1" s="146"/>
      <c r="F1" s="146"/>
      <c r="G1" s="146"/>
      <c r="H1" s="146"/>
      <c r="I1" s="146"/>
      <c r="J1" s="197">
        <v>44561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79" t="s">
        <v>336</v>
      </c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5" t="s">
        <v>131</v>
      </c>
      <c r="B3" s="495"/>
      <c r="C3" s="204" t="s">
        <v>0</v>
      </c>
      <c r="D3" s="204" t="s">
        <v>1</v>
      </c>
      <c r="E3" s="204" t="s">
        <v>2</v>
      </c>
      <c r="F3" s="204" t="s">
        <v>5</v>
      </c>
      <c r="G3" s="204" t="s">
        <v>6</v>
      </c>
      <c r="H3" s="204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5"/>
      <c r="B4" s="495"/>
      <c r="C4" s="497" t="s">
        <v>180</v>
      </c>
      <c r="D4" s="497"/>
      <c r="E4" s="497"/>
      <c r="F4" s="497"/>
      <c r="G4" s="497"/>
      <c r="H4" s="497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4" x14ac:dyDescent="0.2">
      <c r="A5" s="495"/>
      <c r="B5" s="495"/>
      <c r="C5" s="204" t="s">
        <v>181</v>
      </c>
      <c r="D5" s="204" t="s">
        <v>182</v>
      </c>
      <c r="E5" s="204" t="s">
        <v>183</v>
      </c>
      <c r="F5" s="204" t="s">
        <v>184</v>
      </c>
      <c r="G5" s="204" t="s">
        <v>185</v>
      </c>
      <c r="H5" s="204" t="s">
        <v>186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204">
        <v>1</v>
      </c>
      <c r="B6" s="269" t="s">
        <v>79</v>
      </c>
      <c r="C6" s="270">
        <v>522.0203651507635</v>
      </c>
      <c r="D6" s="270">
        <v>31.283524088787409</v>
      </c>
      <c r="E6" s="270">
        <v>4.4758227370496684</v>
      </c>
      <c r="F6" s="270">
        <v>38.594488900529129</v>
      </c>
      <c r="G6" s="270">
        <v>17.897202999999998</v>
      </c>
      <c r="H6" s="270">
        <v>136.00481500000001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2</v>
      </c>
      <c r="B7" s="269" t="s">
        <v>128</v>
      </c>
      <c r="C7" s="270"/>
      <c r="D7" s="270"/>
      <c r="E7" s="270"/>
      <c r="F7" s="270"/>
      <c r="G7" s="270"/>
      <c r="H7" s="270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8">
        <v>3</v>
      </c>
      <c r="B8" s="279" t="s">
        <v>187</v>
      </c>
      <c r="C8" s="268">
        <v>522.0203651507635</v>
      </c>
      <c r="D8" s="268">
        <v>31.283524088787409</v>
      </c>
      <c r="E8" s="268">
        <v>4.4758227370496684</v>
      </c>
      <c r="F8" s="268">
        <v>38.594488900529129</v>
      </c>
      <c r="G8" s="268">
        <v>17.897202999999998</v>
      </c>
      <c r="H8" s="268">
        <v>136.00481500000001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O10" sqref="A1:O10"/>
    </sheetView>
  </sheetViews>
  <sheetFormatPr baseColWidth="10" defaultRowHeight="10.5" x14ac:dyDescent="0.15"/>
  <cols>
    <col min="1" max="1" width="6.1640625" style="1" bestFit="1" customWidth="1"/>
    <col min="2" max="2" width="25.5" style="1" customWidth="1"/>
    <col min="3" max="3" width="13.6640625" style="1" bestFit="1" customWidth="1"/>
    <col min="4" max="4" width="12" style="1"/>
    <col min="5" max="5" width="15.5" style="1" customWidth="1"/>
    <col min="6" max="16384" width="12" style="1"/>
  </cols>
  <sheetData>
    <row r="1" spans="1:22" ht="12" x14ac:dyDescent="0.2">
      <c r="A1" s="172" t="s">
        <v>151</v>
      </c>
      <c r="B1" s="172" t="s">
        <v>346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97">
        <v>44561</v>
      </c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4" t="s">
        <v>131</v>
      </c>
      <c r="B4" s="505"/>
      <c r="C4" s="273" t="s">
        <v>0</v>
      </c>
      <c r="D4" s="273" t="s">
        <v>1</v>
      </c>
      <c r="E4" s="273" t="s">
        <v>2</v>
      </c>
      <c r="F4" s="273" t="s">
        <v>5</v>
      </c>
      <c r="G4" s="273" t="s">
        <v>6</v>
      </c>
      <c r="H4" s="273" t="s">
        <v>7</v>
      </c>
      <c r="I4" s="273" t="s">
        <v>8</v>
      </c>
      <c r="J4" s="273" t="s">
        <v>188</v>
      </c>
      <c r="K4" s="273" t="s">
        <v>189</v>
      </c>
      <c r="L4" s="273" t="s">
        <v>190</v>
      </c>
      <c r="M4" s="273" t="s">
        <v>191</v>
      </c>
      <c r="N4" s="273" t="s">
        <v>192</v>
      </c>
      <c r="O4" s="273" t="s">
        <v>193</v>
      </c>
      <c r="P4" s="146"/>
      <c r="Q4" s="146"/>
      <c r="R4" s="146"/>
      <c r="S4" s="146"/>
      <c r="T4" s="146"/>
      <c r="U4" s="146"/>
      <c r="V4" s="146"/>
    </row>
    <row r="5" spans="1:22" ht="31.5" customHeight="1" x14ac:dyDescent="0.2">
      <c r="A5" s="506"/>
      <c r="B5" s="507"/>
      <c r="C5" s="503" t="s">
        <v>194</v>
      </c>
      <c r="D5" s="503"/>
      <c r="E5" s="503"/>
      <c r="F5" s="503"/>
      <c r="G5" s="503"/>
      <c r="H5" s="503"/>
      <c r="I5" s="503"/>
      <c r="J5" s="503" t="s">
        <v>195</v>
      </c>
      <c r="K5" s="503"/>
      <c r="L5" s="503"/>
      <c r="M5" s="503"/>
      <c r="N5" s="503" t="s">
        <v>196</v>
      </c>
      <c r="O5" s="503"/>
      <c r="P5" s="146"/>
      <c r="Q5" s="146"/>
      <c r="R5" s="146"/>
      <c r="S5" s="146"/>
      <c r="T5" s="146"/>
      <c r="U5" s="146"/>
      <c r="V5" s="146"/>
    </row>
    <row r="6" spans="1:22" ht="12" x14ac:dyDescent="0.2">
      <c r="A6" s="506"/>
      <c r="B6" s="507"/>
      <c r="C6" s="509"/>
      <c r="D6" s="503" t="s">
        <v>300</v>
      </c>
      <c r="E6" s="503" t="s">
        <v>297</v>
      </c>
      <c r="F6" s="503" t="s">
        <v>197</v>
      </c>
      <c r="G6" s="503"/>
      <c r="H6" s="503"/>
      <c r="I6" s="503"/>
      <c r="J6" s="503" t="s">
        <v>139</v>
      </c>
      <c r="K6" s="503"/>
      <c r="L6" s="503" t="s">
        <v>198</v>
      </c>
      <c r="M6" s="503"/>
      <c r="N6" s="503" t="s">
        <v>198</v>
      </c>
      <c r="O6" s="503" t="s">
        <v>299</v>
      </c>
      <c r="P6" s="146"/>
      <c r="Q6" s="146"/>
      <c r="R6" s="146"/>
      <c r="S6" s="146"/>
      <c r="T6" s="146"/>
      <c r="U6" s="146"/>
      <c r="V6" s="146"/>
    </row>
    <row r="7" spans="1:22" s="2" customFormat="1" ht="36" x14ac:dyDescent="0.2">
      <c r="A7" s="506"/>
      <c r="B7" s="507"/>
      <c r="C7" s="509"/>
      <c r="D7" s="503"/>
      <c r="E7" s="503"/>
      <c r="F7" s="273"/>
      <c r="G7" s="273" t="s">
        <v>296</v>
      </c>
      <c r="H7" s="273" t="s">
        <v>298</v>
      </c>
      <c r="I7" s="273" t="s">
        <v>299</v>
      </c>
      <c r="J7" s="273"/>
      <c r="K7" s="273" t="s">
        <v>299</v>
      </c>
      <c r="L7" s="273"/>
      <c r="M7" s="273" t="s">
        <v>299</v>
      </c>
      <c r="N7" s="503"/>
      <c r="O7" s="503"/>
      <c r="P7" s="373"/>
      <c r="Q7" s="277"/>
      <c r="R7" s="277"/>
      <c r="S7" s="277"/>
      <c r="T7" s="277"/>
      <c r="U7" s="277"/>
      <c r="V7" s="277"/>
    </row>
    <row r="8" spans="1:22" s="2" customFormat="1" ht="12" x14ac:dyDescent="0.2">
      <c r="A8" s="274">
        <v>10</v>
      </c>
      <c r="B8" s="275" t="s">
        <v>199</v>
      </c>
      <c r="C8" s="276">
        <v>7199</v>
      </c>
      <c r="D8" s="276">
        <v>0</v>
      </c>
      <c r="E8" s="276">
        <v>0</v>
      </c>
      <c r="F8" s="276">
        <v>0</v>
      </c>
      <c r="G8" s="276">
        <v>0</v>
      </c>
      <c r="H8" s="276">
        <v>0</v>
      </c>
      <c r="I8" s="276">
        <v>0</v>
      </c>
      <c r="J8" s="276">
        <v>0</v>
      </c>
      <c r="K8" s="276">
        <v>0</v>
      </c>
      <c r="L8" s="276">
        <v>0</v>
      </c>
      <c r="M8" s="276">
        <v>0</v>
      </c>
      <c r="N8" s="276">
        <v>0</v>
      </c>
      <c r="O8" s="276">
        <v>0</v>
      </c>
      <c r="P8" s="277"/>
      <c r="Q8" s="277"/>
      <c r="R8" s="277"/>
      <c r="S8" s="277"/>
      <c r="T8" s="277"/>
      <c r="U8" s="277"/>
      <c r="V8" s="277"/>
    </row>
    <row r="9" spans="1:22" s="2" customFormat="1" ht="12" x14ac:dyDescent="0.2">
      <c r="A9" s="274">
        <v>20</v>
      </c>
      <c r="B9" s="275" t="s">
        <v>200</v>
      </c>
      <c r="C9" s="276">
        <v>39238</v>
      </c>
      <c r="D9" s="276">
        <v>35</v>
      </c>
      <c r="E9" s="276">
        <v>154</v>
      </c>
      <c r="F9" s="276">
        <v>300</v>
      </c>
      <c r="G9" s="276">
        <v>300</v>
      </c>
      <c r="H9" s="276">
        <v>95</v>
      </c>
      <c r="I9" s="276">
        <v>26</v>
      </c>
      <c r="J9" s="276">
        <v>27</v>
      </c>
      <c r="K9" s="276">
        <v>1</v>
      </c>
      <c r="L9" s="276">
        <v>98</v>
      </c>
      <c r="M9" s="276">
        <v>0</v>
      </c>
      <c r="N9" s="276">
        <v>183</v>
      </c>
      <c r="O9" s="276">
        <v>26</v>
      </c>
      <c r="P9" s="277"/>
      <c r="Q9" s="277"/>
      <c r="R9" s="277"/>
      <c r="S9" s="277"/>
      <c r="T9" s="277"/>
      <c r="U9" s="277"/>
      <c r="V9" s="277"/>
    </row>
    <row r="10" spans="1:22" ht="12" x14ac:dyDescent="0.2">
      <c r="A10" s="274">
        <v>30</v>
      </c>
      <c r="B10" s="275" t="s">
        <v>201</v>
      </c>
      <c r="C10" s="276">
        <v>3895</v>
      </c>
      <c r="D10" s="276">
        <v>0</v>
      </c>
      <c r="E10" s="276">
        <v>0</v>
      </c>
      <c r="F10" s="276">
        <v>0</v>
      </c>
      <c r="G10" s="276">
        <v>0</v>
      </c>
      <c r="H10" s="276">
        <v>0</v>
      </c>
      <c r="I10" s="276">
        <v>0</v>
      </c>
      <c r="J10" s="276">
        <v>0</v>
      </c>
      <c r="K10" s="276">
        <v>0</v>
      </c>
      <c r="L10" s="276">
        <v>0</v>
      </c>
      <c r="M10" s="276">
        <v>0</v>
      </c>
      <c r="N10" s="276">
        <v>0</v>
      </c>
      <c r="O10" s="276">
        <v>0</v>
      </c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A3" sqref="A3:B4"/>
    </sheetView>
  </sheetViews>
  <sheetFormatPr baseColWidth="10" defaultRowHeight="10.5" x14ac:dyDescent="0.15"/>
  <cols>
    <col min="1" max="1" width="9.1640625" style="1" customWidth="1"/>
    <col min="2" max="2" width="35.83203125" style="1" customWidth="1"/>
    <col min="3" max="9" width="12" style="1"/>
    <col min="10" max="10" width="17" style="1" bestFit="1" customWidth="1"/>
    <col min="11" max="16384" width="12" style="1"/>
  </cols>
  <sheetData>
    <row r="1" spans="1:22" ht="12" x14ac:dyDescent="0.2">
      <c r="A1" s="172" t="s">
        <v>202</v>
      </c>
      <c r="B1" s="172" t="s">
        <v>345</v>
      </c>
      <c r="C1" s="146"/>
      <c r="D1" s="146"/>
      <c r="E1" s="146"/>
      <c r="F1" s="197">
        <v>44561</v>
      </c>
      <c r="G1" s="146"/>
      <c r="H1" s="146"/>
      <c r="I1" s="146"/>
      <c r="J1" s="79" t="s">
        <v>336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0" t="s">
        <v>131</v>
      </c>
      <c r="B3" s="511"/>
      <c r="C3" s="204" t="s">
        <v>0</v>
      </c>
      <c r="D3" s="204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51" customHeight="1" x14ac:dyDescent="0.2">
      <c r="A4" s="512"/>
      <c r="B4" s="513"/>
      <c r="C4" s="204" t="s">
        <v>203</v>
      </c>
      <c r="D4" s="204" t="s">
        <v>204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4">
        <v>1</v>
      </c>
      <c r="B5" s="267" t="s">
        <v>205</v>
      </c>
      <c r="C5" s="268">
        <v>89</v>
      </c>
      <c r="D5" s="268">
        <v>34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4">
        <v>2</v>
      </c>
      <c r="B6" s="269" t="s">
        <v>662</v>
      </c>
      <c r="C6" s="270">
        <v>1</v>
      </c>
      <c r="D6" s="270">
        <v>6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24" x14ac:dyDescent="0.2">
      <c r="A7" s="204">
        <v>3</v>
      </c>
      <c r="B7" s="269" t="s">
        <v>665</v>
      </c>
      <c r="C7" s="270">
        <v>-5</v>
      </c>
      <c r="D7" s="270">
        <v>-5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24" x14ac:dyDescent="0.2">
      <c r="A8" s="204">
        <v>4</v>
      </c>
      <c r="B8" s="272" t="s">
        <v>663</v>
      </c>
      <c r="C8" s="270">
        <v>6</v>
      </c>
      <c r="D8" s="270">
        <v>-2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24" x14ac:dyDescent="0.2">
      <c r="A9" s="204">
        <v>5</v>
      </c>
      <c r="B9" s="269" t="s">
        <v>667</v>
      </c>
      <c r="C9" s="270">
        <v>6</v>
      </c>
      <c r="D9" s="270">
        <v>-6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24" x14ac:dyDescent="0.2">
      <c r="A10" s="204">
        <v>6</v>
      </c>
      <c r="B10" s="269" t="s">
        <v>664</v>
      </c>
      <c r="C10" s="270">
        <v>0</v>
      </c>
      <c r="D10" s="270">
        <v>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23.25" customHeight="1" x14ac:dyDescent="0.2">
      <c r="A11" s="204">
        <v>7</v>
      </c>
      <c r="B11" s="272" t="s">
        <v>666</v>
      </c>
      <c r="C11" s="270">
        <v>0</v>
      </c>
      <c r="D11" s="270">
        <v>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4">
        <v>8</v>
      </c>
      <c r="B12" s="269" t="s">
        <v>206</v>
      </c>
      <c r="C12" s="270">
        <v>0</v>
      </c>
      <c r="D12" s="270">
        <v>0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4">
        <v>9</v>
      </c>
      <c r="B13" s="267" t="s">
        <v>207</v>
      </c>
      <c r="C13" s="268">
        <v>97</v>
      </c>
      <c r="D13" s="268">
        <v>27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24" x14ac:dyDescent="0.2">
      <c r="A14" s="204">
        <v>10</v>
      </c>
      <c r="B14" s="272" t="s">
        <v>208</v>
      </c>
      <c r="C14" s="269">
        <v>-5</v>
      </c>
      <c r="D14" s="269">
        <v>0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4">
        <v>11</v>
      </c>
      <c r="B15" s="272" t="s">
        <v>209</v>
      </c>
      <c r="C15" s="269">
        <v>1</v>
      </c>
      <c r="D15" s="269">
        <v>0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H10" sqref="A1:H10"/>
    </sheetView>
  </sheetViews>
  <sheetFormatPr baseColWidth="10" defaultRowHeight="10.5" x14ac:dyDescent="0.15"/>
  <cols>
    <col min="1" max="1" width="12.1640625" style="1" bestFit="1" customWidth="1"/>
    <col min="2" max="2" width="54.1640625" style="1" customWidth="1"/>
    <col min="3" max="3" width="18" style="1" customWidth="1"/>
    <col min="4" max="6" width="12.1640625" style="1" bestFit="1" customWidth="1"/>
    <col min="7" max="7" width="12" style="1"/>
    <col min="8" max="8" width="17" style="1" bestFit="1" customWidth="1"/>
    <col min="9" max="16384" width="12" style="1"/>
  </cols>
  <sheetData>
    <row r="1" spans="1:22" ht="12" x14ac:dyDescent="0.2">
      <c r="A1" s="172" t="s">
        <v>210</v>
      </c>
      <c r="B1" s="172" t="s">
        <v>352</v>
      </c>
      <c r="C1" s="146"/>
      <c r="D1" s="197">
        <v>44561</v>
      </c>
      <c r="E1" s="146"/>
      <c r="F1" s="146"/>
      <c r="G1" s="146"/>
      <c r="H1" s="79" t="s">
        <v>336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0" t="s">
        <v>131</v>
      </c>
      <c r="B3" s="511"/>
      <c r="C3" s="204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48" x14ac:dyDescent="0.2">
      <c r="A4" s="512"/>
      <c r="B4" s="513"/>
      <c r="C4" s="204" t="s">
        <v>211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4">
        <v>1</v>
      </c>
      <c r="B5" s="267" t="s">
        <v>205</v>
      </c>
      <c r="C5" s="268">
        <v>252.197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4">
        <v>2</v>
      </c>
      <c r="B6" s="269" t="s">
        <v>212</v>
      </c>
      <c r="C6" s="270">
        <v>98.234999999999999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4">
        <v>3</v>
      </c>
      <c r="B7" s="269" t="s">
        <v>213</v>
      </c>
      <c r="C7" s="270">
        <v>-47.366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4">
        <v>4</v>
      </c>
      <c r="B8" s="269" t="s">
        <v>214</v>
      </c>
      <c r="C8" s="270">
        <v>-5.0350000000000001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4">
        <v>5</v>
      </c>
      <c r="B9" s="269" t="s">
        <v>215</v>
      </c>
      <c r="C9" s="270">
        <v>0.80800000000000005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4">
        <v>6</v>
      </c>
      <c r="B10" s="267" t="s">
        <v>207</v>
      </c>
      <c r="C10" s="271">
        <v>298.839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1"/>
  <sheetViews>
    <sheetView workbookViewId="0">
      <selection activeCell="H32" sqref="H32"/>
    </sheetView>
  </sheetViews>
  <sheetFormatPr baseColWidth="10" defaultColWidth="12" defaultRowHeight="12" x14ac:dyDescent="0.2"/>
  <cols>
    <col min="1" max="1" width="6.83203125" style="72" bestFit="1" customWidth="1"/>
    <col min="2" max="2" width="44.33203125" style="72" bestFit="1" customWidth="1"/>
    <col min="3" max="4" width="16.1640625" style="72" customWidth="1"/>
    <col min="5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759</v>
      </c>
      <c r="B1" s="76" t="s">
        <v>761</v>
      </c>
      <c r="H1" s="79" t="s">
        <v>336</v>
      </c>
    </row>
    <row r="2" spans="1:8" x14ac:dyDescent="0.2">
      <c r="A2" s="76"/>
      <c r="B2" s="76"/>
    </row>
    <row r="3" spans="1:8" x14ac:dyDescent="0.2">
      <c r="A3" s="76"/>
      <c r="B3" s="76"/>
      <c r="C3" s="128">
        <v>44561</v>
      </c>
      <c r="D3" s="129">
        <f>YEAR(C3)</f>
        <v>2021</v>
      </c>
    </row>
    <row r="4" spans="1:8" x14ac:dyDescent="0.2">
      <c r="C4" s="110" t="s">
        <v>0</v>
      </c>
      <c r="D4" s="110" t="s">
        <v>1</v>
      </c>
    </row>
    <row r="5" spans="1:8" ht="24" x14ac:dyDescent="0.2">
      <c r="A5" s="69"/>
      <c r="B5" s="69"/>
      <c r="C5" s="104" t="s">
        <v>3</v>
      </c>
      <c r="D5" s="105" t="s">
        <v>946</v>
      </c>
    </row>
    <row r="6" spans="1:8" x14ac:dyDescent="0.2">
      <c r="A6" s="110">
        <v>1</v>
      </c>
      <c r="B6" s="107" t="s">
        <v>69</v>
      </c>
      <c r="C6" s="82">
        <v>488.77564173000002</v>
      </c>
      <c r="D6" s="82">
        <v>499.96396180400001</v>
      </c>
    </row>
    <row r="7" spans="1:8" x14ac:dyDescent="0.2">
      <c r="A7" s="102">
        <v>2</v>
      </c>
      <c r="B7" s="108" t="s">
        <v>94</v>
      </c>
      <c r="C7" s="82">
        <v>283.12319744000001</v>
      </c>
      <c r="D7" s="82">
        <v>356.98215594799996</v>
      </c>
    </row>
    <row r="8" spans="1:8" x14ac:dyDescent="0.2">
      <c r="A8" s="102">
        <v>3</v>
      </c>
      <c r="B8" s="108" t="s">
        <v>95</v>
      </c>
      <c r="C8" s="82">
        <v>627.12685583000007</v>
      </c>
      <c r="D8" s="82">
        <v>603.57510602400009</v>
      </c>
    </row>
    <row r="9" spans="1:8" x14ac:dyDescent="0.2">
      <c r="A9" s="102">
        <v>4</v>
      </c>
      <c r="B9" s="108" t="s">
        <v>70</v>
      </c>
      <c r="C9" s="82">
        <v>632.50009286</v>
      </c>
      <c r="D9" s="82">
        <v>620.94444150200013</v>
      </c>
    </row>
    <row r="10" spans="1:8" x14ac:dyDescent="0.2">
      <c r="A10" s="102">
        <v>6</v>
      </c>
      <c r="B10" s="108" t="s">
        <v>68</v>
      </c>
      <c r="C10" s="82">
        <v>121.07521838</v>
      </c>
      <c r="D10" s="82">
        <v>110.31843849000001</v>
      </c>
    </row>
    <row r="11" spans="1:8" x14ac:dyDescent="0.2">
      <c r="A11" s="102">
        <v>7</v>
      </c>
      <c r="B11" s="108" t="s">
        <v>67</v>
      </c>
      <c r="C11" s="82">
        <v>387.18801150999997</v>
      </c>
      <c r="D11" s="82">
        <v>490.42737446199999</v>
      </c>
    </row>
    <row r="12" spans="1:8" x14ac:dyDescent="0.2">
      <c r="A12" s="102">
        <v>8</v>
      </c>
      <c r="B12" s="108" t="s">
        <v>66</v>
      </c>
      <c r="C12" s="82">
        <v>4098.50585486</v>
      </c>
      <c r="D12" s="82">
        <v>3769.7125530059998</v>
      </c>
    </row>
    <row r="13" spans="1:8" x14ac:dyDescent="0.2">
      <c r="A13" s="102">
        <v>9</v>
      </c>
      <c r="B13" s="108" t="s">
        <v>97</v>
      </c>
      <c r="C13" s="82">
        <v>38233.833250720003</v>
      </c>
      <c r="D13" s="82">
        <v>37596.556568860004</v>
      </c>
    </row>
    <row r="14" spans="1:8" x14ac:dyDescent="0.2">
      <c r="A14" s="102">
        <v>10</v>
      </c>
      <c r="B14" s="108" t="s">
        <v>64</v>
      </c>
      <c r="C14" s="82">
        <v>200.79538992000002</v>
      </c>
      <c r="D14" s="82">
        <v>156.842990222</v>
      </c>
    </row>
    <row r="15" spans="1:8" x14ac:dyDescent="0.2">
      <c r="A15" s="102">
        <v>11</v>
      </c>
      <c r="B15" s="108" t="s">
        <v>918</v>
      </c>
      <c r="C15" s="82">
        <v>305.01198072000005</v>
      </c>
      <c r="D15" s="82">
        <v>440.617396074</v>
      </c>
    </row>
    <row r="16" spans="1:8" x14ac:dyDescent="0.2">
      <c r="A16" s="102">
        <v>12</v>
      </c>
      <c r="B16" s="108" t="s">
        <v>96</v>
      </c>
      <c r="C16" s="82">
        <v>5427.5989290799998</v>
      </c>
      <c r="D16" s="82">
        <v>5047.4865327399993</v>
      </c>
    </row>
    <row r="17" spans="1:4" x14ac:dyDescent="0.2">
      <c r="A17" s="102">
        <v>15</v>
      </c>
      <c r="B17" s="108" t="s">
        <v>65</v>
      </c>
      <c r="C17" s="163">
        <v>527.66742012999998</v>
      </c>
      <c r="D17" s="82">
        <v>498.31290389999998</v>
      </c>
    </row>
    <row r="18" spans="1:4" x14ac:dyDescent="0.2">
      <c r="A18" s="102">
        <v>16</v>
      </c>
      <c r="B18" s="108" t="s">
        <v>63</v>
      </c>
      <c r="C18" s="82">
        <v>223.23424094000001</v>
      </c>
      <c r="D18" s="82">
        <v>242.26340498200003</v>
      </c>
    </row>
    <row r="19" spans="1:4" x14ac:dyDescent="0.2">
      <c r="A19" s="111">
        <v>17</v>
      </c>
      <c r="B19" s="109" t="s">
        <v>55</v>
      </c>
      <c r="C19" s="106">
        <v>51556.436084120003</v>
      </c>
      <c r="D19" s="106">
        <v>50434.003828014</v>
      </c>
    </row>
    <row r="21" spans="1:4" x14ac:dyDescent="0.2">
      <c r="B21" s="72" t="s">
        <v>762</v>
      </c>
    </row>
  </sheetData>
  <hyperlinks>
    <hyperlink ref="H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9"/>
  <sheetViews>
    <sheetView workbookViewId="0">
      <selection activeCell="X5" sqref="X5"/>
    </sheetView>
  </sheetViews>
  <sheetFormatPr baseColWidth="10" defaultRowHeight="12" x14ac:dyDescent="0.2"/>
  <cols>
    <col min="1" max="1" width="7.1640625" style="255" bestFit="1" customWidth="1"/>
    <col min="2" max="2" width="51" style="72" customWidth="1"/>
    <col min="3" max="21" width="7.5" style="72" customWidth="1"/>
    <col min="22" max="22" width="8.6640625" style="72" customWidth="1"/>
    <col min="23" max="24" width="12" style="72"/>
  </cols>
  <sheetData>
    <row r="1" spans="1:22" x14ac:dyDescent="0.2">
      <c r="A1" s="125" t="s">
        <v>919</v>
      </c>
      <c r="B1" s="76" t="s">
        <v>831</v>
      </c>
      <c r="U1" s="79" t="s">
        <v>336</v>
      </c>
    </row>
    <row r="2" spans="1:22" x14ac:dyDescent="0.2">
      <c r="A2" s="125"/>
      <c r="B2" s="76"/>
      <c r="U2" s="79"/>
    </row>
    <row r="3" spans="1:22" x14ac:dyDescent="0.2">
      <c r="B3" s="76"/>
      <c r="C3" s="514">
        <v>44561</v>
      </c>
      <c r="D3" s="514"/>
    </row>
    <row r="4" spans="1:22" x14ac:dyDescent="0.2">
      <c r="B4" s="76"/>
      <c r="C4" s="396" t="s">
        <v>0</v>
      </c>
      <c r="D4" s="396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104" t="s">
        <v>8</v>
      </c>
      <c r="J4" s="104" t="s">
        <v>188</v>
      </c>
      <c r="K4" s="104" t="s">
        <v>189</v>
      </c>
      <c r="L4" s="104" t="s">
        <v>190</v>
      </c>
      <c r="M4" s="104" t="s">
        <v>192</v>
      </c>
      <c r="N4" s="104" t="s">
        <v>193</v>
      </c>
      <c r="O4" s="104" t="s">
        <v>270</v>
      </c>
      <c r="P4" s="104" t="s">
        <v>271</v>
      </c>
      <c r="Q4" s="104" t="s">
        <v>272</v>
      </c>
      <c r="R4" s="104" t="s">
        <v>273</v>
      </c>
      <c r="S4" s="104" t="s">
        <v>836</v>
      </c>
      <c r="T4" s="104" t="s">
        <v>837</v>
      </c>
      <c r="U4" s="104" t="s">
        <v>763</v>
      </c>
      <c r="V4" s="104" t="s">
        <v>838</v>
      </c>
    </row>
    <row r="5" spans="1:22" ht="309.75" x14ac:dyDescent="0.2">
      <c r="A5" s="397"/>
      <c r="B5" s="391"/>
      <c r="C5" s="398" t="s">
        <v>156</v>
      </c>
      <c r="D5" s="398" t="s">
        <v>157</v>
      </c>
      <c r="E5" s="398" t="s">
        <v>158</v>
      </c>
      <c r="F5" s="398" t="s">
        <v>159</v>
      </c>
      <c r="G5" s="398" t="s">
        <v>160</v>
      </c>
      <c r="H5" s="398" t="s">
        <v>161</v>
      </c>
      <c r="I5" s="398" t="s">
        <v>162</v>
      </c>
      <c r="J5" s="398" t="s">
        <v>163</v>
      </c>
      <c r="K5" s="398" t="s">
        <v>164</v>
      </c>
      <c r="L5" s="398" t="s">
        <v>165</v>
      </c>
      <c r="M5" s="398" t="s">
        <v>166</v>
      </c>
      <c r="N5" s="398" t="s">
        <v>167</v>
      </c>
      <c r="O5" s="398" t="s">
        <v>168</v>
      </c>
      <c r="P5" s="398" t="s">
        <v>169</v>
      </c>
      <c r="Q5" s="398" t="s">
        <v>170</v>
      </c>
      <c r="R5" s="398" t="s">
        <v>171</v>
      </c>
      <c r="S5" s="398" t="s">
        <v>172</v>
      </c>
      <c r="T5" s="398" t="s">
        <v>173</v>
      </c>
      <c r="U5" s="398" t="s">
        <v>832</v>
      </c>
      <c r="V5" s="398" t="s">
        <v>187</v>
      </c>
    </row>
    <row r="6" spans="1:22" x14ac:dyDescent="0.2">
      <c r="A6" s="104">
        <v>1</v>
      </c>
      <c r="B6" s="260" t="s">
        <v>69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2" x14ac:dyDescent="0.2">
      <c r="A7" s="104">
        <v>2</v>
      </c>
      <c r="B7" s="260" t="s">
        <v>68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</row>
    <row r="8" spans="1:22" x14ac:dyDescent="0.2">
      <c r="A8" s="104">
        <v>3</v>
      </c>
      <c r="B8" s="260" t="s">
        <v>67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">
      <c r="A9" s="104">
        <v>4</v>
      </c>
      <c r="B9" s="260" t="s">
        <v>221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</row>
    <row r="10" spans="1:22" x14ac:dyDescent="0.2">
      <c r="A10" s="104">
        <v>5</v>
      </c>
      <c r="B10" s="260" t="s">
        <v>412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</row>
    <row r="11" spans="1:22" x14ac:dyDescent="0.2">
      <c r="A11" s="104">
        <v>6</v>
      </c>
      <c r="B11" s="261" t="s">
        <v>833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1:22" x14ac:dyDescent="0.2">
      <c r="A12" s="399">
        <v>7</v>
      </c>
      <c r="B12" s="262" t="s">
        <v>69</v>
      </c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>
        <v>489</v>
      </c>
      <c r="Q12" s="393"/>
      <c r="R12" s="393"/>
      <c r="S12" s="393"/>
      <c r="T12" s="393"/>
      <c r="U12" s="393"/>
      <c r="V12" s="393">
        <v>489</v>
      </c>
    </row>
    <row r="13" spans="1:22" ht="24" x14ac:dyDescent="0.2">
      <c r="A13" s="399">
        <v>8</v>
      </c>
      <c r="B13" s="262" t="s">
        <v>140</v>
      </c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>
        <v>276</v>
      </c>
      <c r="Q13" s="393"/>
      <c r="R13" s="393"/>
      <c r="S13" s="393"/>
      <c r="T13" s="393">
        <v>7</v>
      </c>
      <c r="U13" s="393"/>
      <c r="V13" s="393">
        <v>283</v>
      </c>
    </row>
    <row r="14" spans="1:22" x14ac:dyDescent="0.2">
      <c r="A14" s="399">
        <v>9</v>
      </c>
      <c r="B14" s="262" t="s">
        <v>141</v>
      </c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>
        <v>627</v>
      </c>
      <c r="Q14" s="393"/>
      <c r="R14" s="393"/>
      <c r="S14" s="393"/>
      <c r="T14" s="393"/>
      <c r="U14" s="393"/>
      <c r="V14" s="393">
        <v>627</v>
      </c>
    </row>
    <row r="15" spans="1:22" x14ac:dyDescent="0.2">
      <c r="A15" s="399">
        <v>10</v>
      </c>
      <c r="B15" s="262" t="s">
        <v>70</v>
      </c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>
        <v>633</v>
      </c>
      <c r="P15" s="393"/>
      <c r="Q15" s="393"/>
      <c r="R15" s="393"/>
      <c r="S15" s="393"/>
      <c r="T15" s="393"/>
      <c r="U15" s="393"/>
      <c r="V15" s="393">
        <v>633</v>
      </c>
    </row>
    <row r="16" spans="1:22" x14ac:dyDescent="0.2">
      <c r="A16" s="399">
        <v>11</v>
      </c>
      <c r="B16" s="262" t="s">
        <v>142</v>
      </c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>
        <v>0</v>
      </c>
    </row>
    <row r="17" spans="1:22" x14ac:dyDescent="0.2">
      <c r="A17" s="399">
        <v>12</v>
      </c>
      <c r="B17" s="262" t="s">
        <v>68</v>
      </c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>
        <v>178</v>
      </c>
      <c r="P17" s="393"/>
      <c r="Q17" s="393"/>
      <c r="R17" s="393"/>
      <c r="S17" s="393"/>
      <c r="T17" s="393"/>
      <c r="U17" s="393"/>
      <c r="V17" s="393">
        <v>178</v>
      </c>
    </row>
    <row r="18" spans="1:22" x14ac:dyDescent="0.2">
      <c r="A18" s="399">
        <v>13</v>
      </c>
      <c r="B18" s="262" t="s">
        <v>67</v>
      </c>
      <c r="C18" s="393"/>
      <c r="D18" s="393"/>
      <c r="E18" s="393"/>
      <c r="F18" s="393">
        <v>18</v>
      </c>
      <c r="G18" s="393"/>
      <c r="H18" s="393">
        <v>66</v>
      </c>
      <c r="I18" s="393">
        <v>1</v>
      </c>
      <c r="J18" s="393"/>
      <c r="K18" s="393"/>
      <c r="L18" s="393"/>
      <c r="M18" s="393">
        <v>133</v>
      </c>
      <c r="N18" s="393">
        <v>2</v>
      </c>
      <c r="O18" s="393"/>
      <c r="P18" s="393"/>
      <c r="Q18" s="393"/>
      <c r="R18" s="393"/>
      <c r="S18" s="393"/>
      <c r="T18" s="393">
        <v>159</v>
      </c>
      <c r="U18" s="393">
        <v>8</v>
      </c>
      <c r="V18" s="393">
        <v>387</v>
      </c>
    </row>
    <row r="19" spans="1:22" x14ac:dyDescent="0.2">
      <c r="A19" s="399">
        <v>14</v>
      </c>
      <c r="B19" s="262" t="s">
        <v>66</v>
      </c>
      <c r="C19" s="393">
        <v>29</v>
      </c>
      <c r="D19" s="393"/>
      <c r="E19" s="393">
        <v>32</v>
      </c>
      <c r="F19" s="393"/>
      <c r="G19" s="393">
        <v>1</v>
      </c>
      <c r="H19" s="393">
        <v>105</v>
      </c>
      <c r="I19" s="393">
        <v>54</v>
      </c>
      <c r="J19" s="393">
        <v>4</v>
      </c>
      <c r="K19" s="393">
        <v>1</v>
      </c>
      <c r="L19" s="393">
        <v>2</v>
      </c>
      <c r="M19" s="393">
        <v>363</v>
      </c>
      <c r="N19" s="393">
        <v>13</v>
      </c>
      <c r="O19" s="393">
        <v>16</v>
      </c>
      <c r="P19" s="393"/>
      <c r="Q19" s="393">
        <v>7</v>
      </c>
      <c r="R19" s="393">
        <v>24</v>
      </c>
      <c r="S19" s="393">
        <v>9</v>
      </c>
      <c r="T19" s="393">
        <v>192</v>
      </c>
      <c r="U19" s="393">
        <v>3246</v>
      </c>
      <c r="V19" s="393">
        <v>4098</v>
      </c>
    </row>
    <row r="20" spans="1:22" x14ac:dyDescent="0.2">
      <c r="A20" s="399">
        <v>15</v>
      </c>
      <c r="B20" s="262" t="s">
        <v>97</v>
      </c>
      <c r="C20" s="393">
        <v>48</v>
      </c>
      <c r="D20" s="393"/>
      <c r="E20" s="393">
        <v>8</v>
      </c>
      <c r="F20" s="393"/>
      <c r="G20" s="393">
        <v>3</v>
      </c>
      <c r="H20" s="393">
        <v>452</v>
      </c>
      <c r="I20" s="393">
        <v>50</v>
      </c>
      <c r="J20" s="393">
        <v>15</v>
      </c>
      <c r="K20" s="393">
        <v>28</v>
      </c>
      <c r="L20" s="393">
        <v>8</v>
      </c>
      <c r="M20" s="393">
        <v>2265</v>
      </c>
      <c r="N20" s="393">
        <v>64</v>
      </c>
      <c r="O20" s="393">
        <v>47</v>
      </c>
      <c r="P20" s="393"/>
      <c r="Q20" s="393">
        <v>19</v>
      </c>
      <c r="R20" s="393">
        <v>69</v>
      </c>
      <c r="S20" s="393">
        <v>59</v>
      </c>
      <c r="T20" s="393">
        <v>51</v>
      </c>
      <c r="U20" s="393">
        <v>35048</v>
      </c>
      <c r="V20" s="393">
        <v>38234</v>
      </c>
    </row>
    <row r="21" spans="1:22" x14ac:dyDescent="0.2">
      <c r="A21" s="399">
        <v>16</v>
      </c>
      <c r="B21" s="262" t="s">
        <v>64</v>
      </c>
      <c r="C21" s="393">
        <v>6</v>
      </c>
      <c r="D21" s="393"/>
      <c r="E21" s="393"/>
      <c r="F21" s="393"/>
      <c r="G21" s="393"/>
      <c r="H21" s="393">
        <v>1</v>
      </c>
      <c r="I21" s="393"/>
      <c r="J21" s="393">
        <v>3</v>
      </c>
      <c r="K21" s="393"/>
      <c r="L21" s="393"/>
      <c r="M21" s="393">
        <v>62</v>
      </c>
      <c r="N21" s="393"/>
      <c r="O21" s="393"/>
      <c r="P21" s="393"/>
      <c r="Q21" s="393"/>
      <c r="R21" s="393"/>
      <c r="S21" s="393"/>
      <c r="T21" s="393"/>
      <c r="U21" s="393">
        <v>129</v>
      </c>
      <c r="V21" s="393">
        <v>201</v>
      </c>
    </row>
    <row r="22" spans="1:22" x14ac:dyDescent="0.2">
      <c r="A22" s="399">
        <v>17</v>
      </c>
      <c r="B22" s="262" t="s">
        <v>144</v>
      </c>
      <c r="C22" s="393"/>
      <c r="D22" s="393"/>
      <c r="E22" s="393"/>
      <c r="F22" s="393"/>
      <c r="G22" s="393"/>
      <c r="H22" s="393">
        <v>233</v>
      </c>
      <c r="I22" s="393"/>
      <c r="J22" s="393"/>
      <c r="K22" s="393"/>
      <c r="L22" s="393"/>
      <c r="M22" s="393">
        <v>62</v>
      </c>
      <c r="N22" s="393">
        <v>7</v>
      </c>
      <c r="O22" s="393"/>
      <c r="P22" s="393"/>
      <c r="Q22" s="393"/>
      <c r="R22" s="393"/>
      <c r="S22" s="393"/>
      <c r="T22" s="393"/>
      <c r="U22" s="393">
        <v>3</v>
      </c>
      <c r="V22" s="393">
        <v>305</v>
      </c>
    </row>
    <row r="23" spans="1:22" x14ac:dyDescent="0.2">
      <c r="A23" s="399">
        <v>18</v>
      </c>
      <c r="B23" s="262" t="s">
        <v>145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>
        <v>5428</v>
      </c>
      <c r="V23" s="393">
        <v>5428</v>
      </c>
    </row>
    <row r="24" spans="1:22" ht="24" x14ac:dyDescent="0.2">
      <c r="A24" s="399">
        <v>19</v>
      </c>
      <c r="B24" s="262" t="s">
        <v>146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>
        <v>0</v>
      </c>
    </row>
    <row r="25" spans="1:22" x14ac:dyDescent="0.2">
      <c r="A25" s="399">
        <v>20</v>
      </c>
      <c r="B25" s="262" t="s">
        <v>147</v>
      </c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>
        <v>0</v>
      </c>
    </row>
    <row r="26" spans="1:22" x14ac:dyDescent="0.2">
      <c r="A26" s="399">
        <v>21</v>
      </c>
      <c r="B26" s="262" t="s">
        <v>148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>
        <v>1</v>
      </c>
      <c r="N26" s="393"/>
      <c r="O26" s="393"/>
      <c r="P26" s="393"/>
      <c r="Q26" s="393"/>
      <c r="R26" s="393"/>
      <c r="S26" s="393"/>
      <c r="T26" s="393"/>
      <c r="U26" s="393">
        <v>527</v>
      </c>
      <c r="V26" s="393">
        <v>528</v>
      </c>
    </row>
    <row r="27" spans="1:22" x14ac:dyDescent="0.2">
      <c r="A27" s="399">
        <v>22</v>
      </c>
      <c r="B27" s="262" t="s">
        <v>63</v>
      </c>
      <c r="C27" s="393"/>
      <c r="D27" s="393"/>
      <c r="E27" s="393">
        <v>1</v>
      </c>
      <c r="F27" s="393"/>
      <c r="G27" s="393"/>
      <c r="H27" s="393">
        <v>8</v>
      </c>
      <c r="I27" s="393">
        <v>2</v>
      </c>
      <c r="J27" s="393">
        <v>2</v>
      </c>
      <c r="K27" s="393"/>
      <c r="L27" s="393"/>
      <c r="M27" s="393">
        <v>1</v>
      </c>
      <c r="N27" s="393"/>
      <c r="O27" s="393"/>
      <c r="P27" s="393"/>
      <c r="Q27" s="393"/>
      <c r="R27" s="393"/>
      <c r="S27" s="393"/>
      <c r="T27" s="393"/>
      <c r="U27" s="393">
        <v>209</v>
      </c>
      <c r="V27" s="393">
        <v>223</v>
      </c>
    </row>
    <row r="28" spans="1:22" x14ac:dyDescent="0.2">
      <c r="A28" s="399">
        <v>23</v>
      </c>
      <c r="B28" s="265" t="s">
        <v>149</v>
      </c>
      <c r="C28" s="395">
        <v>83</v>
      </c>
      <c r="D28" s="395">
        <v>0</v>
      </c>
      <c r="E28" s="395">
        <v>41</v>
      </c>
      <c r="F28" s="395">
        <v>18</v>
      </c>
      <c r="G28" s="395">
        <v>4</v>
      </c>
      <c r="H28" s="395">
        <v>865</v>
      </c>
      <c r="I28" s="395">
        <v>107</v>
      </c>
      <c r="J28" s="395">
        <v>24</v>
      </c>
      <c r="K28" s="395">
        <v>29</v>
      </c>
      <c r="L28" s="395">
        <v>10</v>
      </c>
      <c r="M28" s="395">
        <v>2887</v>
      </c>
      <c r="N28" s="395">
        <v>86</v>
      </c>
      <c r="O28" s="395">
        <v>874</v>
      </c>
      <c r="P28" s="395">
        <v>1392</v>
      </c>
      <c r="Q28" s="395">
        <v>26</v>
      </c>
      <c r="R28" s="395">
        <v>93</v>
      </c>
      <c r="S28" s="395">
        <v>68</v>
      </c>
      <c r="T28" s="395">
        <v>409</v>
      </c>
      <c r="U28" s="395">
        <v>44598</v>
      </c>
      <c r="V28" s="395">
        <v>51614</v>
      </c>
    </row>
    <row r="29" spans="1:22" x14ac:dyDescent="0.2">
      <c r="A29" s="399">
        <v>24</v>
      </c>
      <c r="B29" s="266" t="s">
        <v>187</v>
      </c>
      <c r="C29" s="395">
        <v>83</v>
      </c>
      <c r="D29" s="395">
        <v>0</v>
      </c>
      <c r="E29" s="395">
        <v>41</v>
      </c>
      <c r="F29" s="395">
        <v>18</v>
      </c>
      <c r="G29" s="395">
        <v>4</v>
      </c>
      <c r="H29" s="395">
        <v>865</v>
      </c>
      <c r="I29" s="395">
        <v>107</v>
      </c>
      <c r="J29" s="395">
        <v>24</v>
      </c>
      <c r="K29" s="395">
        <v>29</v>
      </c>
      <c r="L29" s="395">
        <v>10</v>
      </c>
      <c r="M29" s="395">
        <v>2887</v>
      </c>
      <c r="N29" s="395">
        <v>86</v>
      </c>
      <c r="O29" s="395">
        <v>874</v>
      </c>
      <c r="P29" s="395">
        <v>1392</v>
      </c>
      <c r="Q29" s="395">
        <v>26</v>
      </c>
      <c r="R29" s="395">
        <v>93</v>
      </c>
      <c r="S29" s="395">
        <v>68</v>
      </c>
      <c r="T29" s="395">
        <v>409</v>
      </c>
      <c r="U29" s="395">
        <v>44598</v>
      </c>
      <c r="V29" s="395">
        <v>51614</v>
      </c>
    </row>
  </sheetData>
  <mergeCells count="1">
    <mergeCell ref="C3:D3"/>
  </mergeCells>
  <hyperlinks>
    <hyperlink ref="U1" location="Innhold!A1" display="Tilbake til  oversikt"/>
  </hyperlinks>
  <pageMargins left="0.25" right="0.25" top="0.75" bottom="0.75" header="0.3" footer="0.3"/>
  <pageSetup paperSize="9" scale="84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36" sqref="I36"/>
    </sheetView>
  </sheetViews>
  <sheetFormatPr baseColWidth="10" defaultRowHeight="12" x14ac:dyDescent="0.2"/>
  <cols>
    <col min="2" max="2" width="38.1640625" customWidth="1"/>
    <col min="3" max="3" width="15.5" customWidth="1"/>
    <col min="10" max="10" width="17" bestFit="1" customWidth="1"/>
  </cols>
  <sheetData>
    <row r="1" spans="1:22" x14ac:dyDescent="0.2">
      <c r="A1" s="144" t="s">
        <v>908</v>
      </c>
      <c r="B1" s="144" t="s">
        <v>909</v>
      </c>
      <c r="C1" s="159"/>
      <c r="D1" s="159"/>
      <c r="E1" s="159"/>
      <c r="F1" s="159"/>
      <c r="G1" s="159"/>
      <c r="H1" s="159"/>
      <c r="I1" s="159"/>
      <c r="J1" s="79" t="s">
        <v>336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59"/>
      <c r="H3" s="123">
        <v>44561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s="124" customFormat="1" ht="26.25" customHeight="1" x14ac:dyDescent="0.2">
      <c r="A4" s="391"/>
      <c r="B4" s="391"/>
      <c r="C4" s="104" t="s">
        <v>0</v>
      </c>
      <c r="D4" s="104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391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2" s="124" customFormat="1" ht="26.25" customHeight="1" x14ac:dyDescent="0.2">
      <c r="A5" s="391"/>
      <c r="B5" s="391"/>
      <c r="C5" s="515" t="s">
        <v>233</v>
      </c>
      <c r="D5" s="516"/>
      <c r="E5" s="516"/>
      <c r="F5" s="516"/>
      <c r="G5" s="516"/>
      <c r="H5" s="517"/>
      <c r="I5" s="391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2" ht="24" x14ac:dyDescent="0.2">
      <c r="A6" s="154"/>
      <c r="B6" s="260"/>
      <c r="C6" s="392" t="s">
        <v>903</v>
      </c>
      <c r="D6" s="392" t="s">
        <v>904</v>
      </c>
      <c r="E6" s="392" t="s">
        <v>905</v>
      </c>
      <c r="F6" s="392" t="s">
        <v>906</v>
      </c>
      <c r="G6" s="392" t="s">
        <v>907</v>
      </c>
      <c r="H6" s="392" t="s">
        <v>187</v>
      </c>
      <c r="I6" s="72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154">
        <v>1</v>
      </c>
      <c r="B7" s="260" t="s">
        <v>69</v>
      </c>
      <c r="C7" s="154"/>
      <c r="D7" s="154"/>
      <c r="E7" s="154"/>
      <c r="F7" s="154"/>
      <c r="G7" s="154"/>
      <c r="H7" s="154"/>
      <c r="I7" s="72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154">
        <v>2</v>
      </c>
      <c r="B8" s="260" t="s">
        <v>68</v>
      </c>
      <c r="C8" s="154"/>
      <c r="D8" s="154"/>
      <c r="E8" s="154"/>
      <c r="F8" s="154"/>
      <c r="G8" s="154"/>
      <c r="H8" s="154"/>
      <c r="I8" s="72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154">
        <v>3</v>
      </c>
      <c r="B9" s="260" t="s">
        <v>67</v>
      </c>
      <c r="C9" s="154"/>
      <c r="D9" s="154"/>
      <c r="E9" s="154"/>
      <c r="F9" s="154"/>
      <c r="G9" s="154"/>
      <c r="H9" s="154"/>
      <c r="I9" s="72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154">
        <v>4</v>
      </c>
      <c r="B10" s="260" t="s">
        <v>221</v>
      </c>
      <c r="C10" s="154"/>
      <c r="D10" s="154"/>
      <c r="E10" s="154"/>
      <c r="F10" s="154"/>
      <c r="G10" s="154"/>
      <c r="H10" s="154"/>
      <c r="I10" s="72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154">
        <v>5</v>
      </c>
      <c r="B11" s="260" t="s">
        <v>412</v>
      </c>
      <c r="C11" s="154"/>
      <c r="D11" s="154"/>
      <c r="E11" s="154"/>
      <c r="F11" s="154"/>
      <c r="G11" s="154"/>
      <c r="H11" s="154"/>
      <c r="I11" s="72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154">
        <v>6</v>
      </c>
      <c r="B12" s="261" t="s">
        <v>833</v>
      </c>
      <c r="C12" s="154"/>
      <c r="D12" s="154"/>
      <c r="E12" s="154"/>
      <c r="F12" s="154"/>
      <c r="G12" s="154"/>
      <c r="H12" s="154"/>
      <c r="I12" s="72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393">
        <v>7</v>
      </c>
      <c r="B13" s="262" t="s">
        <v>69</v>
      </c>
      <c r="C13" s="393"/>
      <c r="D13" s="393"/>
      <c r="E13" s="393"/>
      <c r="F13" s="393"/>
      <c r="G13" s="393">
        <v>489</v>
      </c>
      <c r="H13" s="393">
        <v>489</v>
      </c>
      <c r="I13" s="73"/>
      <c r="J13" s="264"/>
      <c r="K13" s="263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4" x14ac:dyDescent="0.2">
      <c r="A14" s="393">
        <v>8</v>
      </c>
      <c r="B14" s="262" t="s">
        <v>140</v>
      </c>
      <c r="C14" s="393"/>
      <c r="D14" s="393">
        <v>160</v>
      </c>
      <c r="E14" s="393">
        <v>123</v>
      </c>
      <c r="F14" s="393"/>
      <c r="G14" s="393"/>
      <c r="H14" s="393">
        <v>283</v>
      </c>
      <c r="I14" s="73"/>
      <c r="J14" s="264"/>
      <c r="K14" s="263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393">
        <v>9</v>
      </c>
      <c r="B15" s="262" t="s">
        <v>141</v>
      </c>
      <c r="C15" s="393"/>
      <c r="D15" s="393">
        <v>437</v>
      </c>
      <c r="E15" s="393">
        <v>190</v>
      </c>
      <c r="F15" s="393"/>
      <c r="G15" s="393"/>
      <c r="H15" s="393">
        <v>627</v>
      </c>
      <c r="I15" s="73"/>
      <c r="J15" s="264"/>
      <c r="K15" s="263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393">
        <v>10</v>
      </c>
      <c r="B16" s="262" t="s">
        <v>70</v>
      </c>
      <c r="C16" s="393"/>
      <c r="D16" s="393">
        <v>275</v>
      </c>
      <c r="E16" s="393">
        <v>358</v>
      </c>
      <c r="F16" s="393"/>
      <c r="G16" s="393"/>
      <c r="H16" s="393">
        <v>633</v>
      </c>
      <c r="I16" s="73"/>
      <c r="J16" s="264"/>
      <c r="K16" s="263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393">
        <v>11</v>
      </c>
      <c r="B17" s="262" t="s">
        <v>142</v>
      </c>
      <c r="C17" s="393"/>
      <c r="D17" s="393"/>
      <c r="E17" s="393"/>
      <c r="F17" s="393"/>
      <c r="G17" s="393"/>
      <c r="H17" s="393">
        <v>0</v>
      </c>
      <c r="I17" s="73"/>
      <c r="J17" s="264"/>
      <c r="K17" s="263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393">
        <v>12</v>
      </c>
      <c r="B18" s="262" t="s">
        <v>68</v>
      </c>
      <c r="C18" s="393"/>
      <c r="D18" s="393"/>
      <c r="E18" s="393"/>
      <c r="F18" s="393"/>
      <c r="G18" s="393">
        <v>178</v>
      </c>
      <c r="H18" s="393">
        <v>178</v>
      </c>
      <c r="I18" s="73"/>
      <c r="J18" s="264"/>
      <c r="K18" s="263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93">
        <v>13</v>
      </c>
      <c r="B19" s="262" t="s">
        <v>67</v>
      </c>
      <c r="C19" s="393"/>
      <c r="D19" s="393"/>
      <c r="E19" s="393">
        <v>45</v>
      </c>
      <c r="F19" s="393">
        <v>334</v>
      </c>
      <c r="G19" s="393">
        <v>8</v>
      </c>
      <c r="H19" s="393">
        <v>387</v>
      </c>
      <c r="I19" s="73"/>
      <c r="J19" s="264"/>
      <c r="K19" s="263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393">
        <v>14</v>
      </c>
      <c r="B20" s="262" t="s">
        <v>66</v>
      </c>
      <c r="C20" s="393"/>
      <c r="D20" s="393">
        <v>117</v>
      </c>
      <c r="E20" s="393">
        <v>912</v>
      </c>
      <c r="F20" s="393">
        <v>3069</v>
      </c>
      <c r="G20" s="393"/>
      <c r="H20" s="393">
        <v>4098</v>
      </c>
      <c r="I20" s="394"/>
      <c r="J20" s="264"/>
      <c r="K20" s="372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4" x14ac:dyDescent="0.2">
      <c r="A21" s="393">
        <v>15</v>
      </c>
      <c r="B21" s="262" t="s">
        <v>97</v>
      </c>
      <c r="C21" s="393"/>
      <c r="D21" s="393">
        <v>551</v>
      </c>
      <c r="E21" s="393">
        <v>2143</v>
      </c>
      <c r="F21" s="393">
        <v>35540</v>
      </c>
      <c r="G21" s="393"/>
      <c r="H21" s="393">
        <v>38234</v>
      </c>
      <c r="I21" s="394"/>
      <c r="J21" s="264"/>
      <c r="K21" s="372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393">
        <v>16</v>
      </c>
      <c r="B22" s="262" t="s">
        <v>64</v>
      </c>
      <c r="C22" s="393"/>
      <c r="D22" s="393">
        <v>67</v>
      </c>
      <c r="E22" s="393">
        <v>45</v>
      </c>
      <c r="F22" s="393">
        <v>89</v>
      </c>
      <c r="G22" s="393"/>
      <c r="H22" s="393">
        <v>201</v>
      </c>
      <c r="I22" s="73"/>
      <c r="J22" s="264"/>
      <c r="K22" s="263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393">
        <v>17</v>
      </c>
      <c r="B23" s="262" t="s">
        <v>144</v>
      </c>
      <c r="C23" s="393"/>
      <c r="D23" s="393">
        <v>131</v>
      </c>
      <c r="E23" s="393">
        <v>101</v>
      </c>
      <c r="F23" s="393">
        <v>73</v>
      </c>
      <c r="G23" s="393"/>
      <c r="H23" s="393">
        <v>305</v>
      </c>
      <c r="I23" s="73"/>
      <c r="J23" s="264"/>
      <c r="K23" s="263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393">
        <v>18</v>
      </c>
      <c r="B24" s="262" t="s">
        <v>145</v>
      </c>
      <c r="C24" s="393"/>
      <c r="D24" s="393">
        <v>723</v>
      </c>
      <c r="E24" s="393">
        <v>4550</v>
      </c>
      <c r="F24" s="393">
        <v>155</v>
      </c>
      <c r="G24" s="393"/>
      <c r="H24" s="393">
        <v>5428</v>
      </c>
      <c r="I24" s="73"/>
      <c r="J24" s="264"/>
      <c r="K24" s="263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24" x14ac:dyDescent="0.2">
      <c r="A25" s="393">
        <v>19</v>
      </c>
      <c r="B25" s="262" t="s">
        <v>146</v>
      </c>
      <c r="C25" s="393"/>
      <c r="D25" s="393"/>
      <c r="E25" s="393"/>
      <c r="F25" s="393"/>
      <c r="G25" s="393"/>
      <c r="H25" s="393">
        <v>0</v>
      </c>
      <c r="I25" s="73"/>
      <c r="J25" s="264"/>
      <c r="K25" s="263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393">
        <v>20</v>
      </c>
      <c r="B26" s="262" t="s">
        <v>147</v>
      </c>
      <c r="C26" s="393"/>
      <c r="D26" s="393"/>
      <c r="E26" s="393"/>
      <c r="F26" s="393"/>
      <c r="G26" s="393"/>
      <c r="H26" s="393">
        <v>0</v>
      </c>
      <c r="I26" s="73"/>
      <c r="J26" s="264"/>
      <c r="K26" s="263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393">
        <v>21</v>
      </c>
      <c r="B27" s="262" t="s">
        <v>148</v>
      </c>
      <c r="C27" s="393"/>
      <c r="D27" s="393"/>
      <c r="E27" s="393"/>
      <c r="F27" s="393"/>
      <c r="G27" s="393">
        <v>528</v>
      </c>
      <c r="H27" s="393">
        <v>528</v>
      </c>
      <c r="I27" s="73"/>
      <c r="J27" s="264"/>
      <c r="K27" s="263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393">
        <v>22</v>
      </c>
      <c r="B28" s="262" t="s">
        <v>63</v>
      </c>
      <c r="C28" s="393"/>
      <c r="D28" s="393"/>
      <c r="E28" s="393"/>
      <c r="F28" s="393">
        <v>25</v>
      </c>
      <c r="G28" s="393">
        <v>198</v>
      </c>
      <c r="H28" s="393">
        <v>223</v>
      </c>
      <c r="I28" s="73"/>
      <c r="J28" s="264"/>
      <c r="K28" s="263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393">
        <v>23</v>
      </c>
      <c r="B29" s="265" t="s">
        <v>149</v>
      </c>
      <c r="C29" s="395">
        <v>0</v>
      </c>
      <c r="D29" s="395">
        <v>2461</v>
      </c>
      <c r="E29" s="395">
        <v>8467</v>
      </c>
      <c r="F29" s="395">
        <v>39285</v>
      </c>
      <c r="G29" s="395">
        <v>1401</v>
      </c>
      <c r="H29" s="395">
        <v>51614</v>
      </c>
      <c r="I29" s="72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393">
        <v>24</v>
      </c>
      <c r="B30" s="266" t="s">
        <v>187</v>
      </c>
      <c r="C30" s="395">
        <v>0</v>
      </c>
      <c r="D30" s="395">
        <v>2461</v>
      </c>
      <c r="E30" s="395">
        <v>8467</v>
      </c>
      <c r="F30" s="395">
        <v>39285</v>
      </c>
      <c r="G30" s="395">
        <v>1401</v>
      </c>
      <c r="H30" s="395">
        <v>51614</v>
      </c>
      <c r="I30" s="72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72"/>
      <c r="B31" s="209"/>
      <c r="C31" s="72"/>
      <c r="D31" s="72"/>
      <c r="E31" s="72"/>
      <c r="F31" s="72"/>
      <c r="G31" s="72"/>
      <c r="H31" s="72"/>
      <c r="I31" s="72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72"/>
      <c r="B32" s="209"/>
      <c r="C32" s="72"/>
      <c r="D32" s="72"/>
      <c r="E32" s="72"/>
      <c r="F32" s="72"/>
      <c r="G32" s="209"/>
      <c r="H32" s="72"/>
      <c r="I32" s="72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J9" sqref="A1:J9"/>
    </sheetView>
  </sheetViews>
  <sheetFormatPr baseColWidth="10" defaultRowHeight="10.5" x14ac:dyDescent="0.15"/>
  <cols>
    <col min="1" max="1" width="4.1640625" style="6" customWidth="1"/>
    <col min="2" max="2" width="21.5" style="4" customWidth="1"/>
    <col min="3" max="7" width="16" style="4" customWidth="1"/>
    <col min="8" max="9" width="12" style="4"/>
    <col min="10" max="10" width="17" style="4" bestFit="1" customWidth="1"/>
    <col min="11" max="16384" width="12" style="4"/>
  </cols>
  <sheetData>
    <row r="1" spans="1:22" ht="12" x14ac:dyDescent="0.2">
      <c r="A1" s="125" t="s">
        <v>307</v>
      </c>
      <c r="B1" s="76" t="s">
        <v>353</v>
      </c>
      <c r="C1" s="72"/>
      <c r="D1" s="72"/>
      <c r="E1" s="72"/>
      <c r="F1" s="72"/>
      <c r="G1" s="133">
        <v>44561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255"/>
      <c r="B2" s="72"/>
      <c r="C2" s="72"/>
      <c r="D2" s="72"/>
      <c r="E2" s="72"/>
      <c r="F2" s="72"/>
      <c r="G2" s="72"/>
      <c r="H2" s="72"/>
      <c r="I2" s="72"/>
      <c r="J2" s="79" t="s">
        <v>336</v>
      </c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25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518"/>
      <c r="B4" s="519"/>
      <c r="C4" s="256" t="s">
        <v>0</v>
      </c>
      <c r="D4" s="256" t="s">
        <v>1</v>
      </c>
      <c r="E4" s="256" t="s">
        <v>2</v>
      </c>
      <c r="F4" s="256" t="s">
        <v>5</v>
      </c>
      <c r="G4" s="256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48" x14ac:dyDescent="0.2">
      <c r="A5" s="520"/>
      <c r="B5" s="521"/>
      <c r="C5" s="257" t="s">
        <v>81</v>
      </c>
      <c r="D5" s="257" t="s">
        <v>102</v>
      </c>
      <c r="E5" s="257" t="s">
        <v>82</v>
      </c>
      <c r="F5" s="257" t="s">
        <v>83</v>
      </c>
      <c r="G5" s="257" t="s">
        <v>84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256">
        <v>1</v>
      </c>
      <c r="B6" s="217" t="s">
        <v>79</v>
      </c>
      <c r="C6" s="258">
        <v>81.422347000000002</v>
      </c>
      <c r="D6" s="219">
        <v>39305.245577000002</v>
      </c>
      <c r="E6" s="219">
        <v>39305.245577000002</v>
      </c>
      <c r="F6" s="219" t="s">
        <v>306</v>
      </c>
      <c r="G6" s="218" t="s">
        <v>306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56">
        <v>2</v>
      </c>
      <c r="B7" s="217" t="s">
        <v>128</v>
      </c>
      <c r="C7" s="219">
        <v>192.57852348000003</v>
      </c>
      <c r="D7" s="219">
        <v>7006.3412635200002</v>
      </c>
      <c r="E7" s="219">
        <v>5427.5989290799998</v>
      </c>
      <c r="F7" s="219">
        <v>1578.7423344400001</v>
      </c>
      <c r="G7" s="218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59">
        <v>3</v>
      </c>
      <c r="B8" s="221" t="s">
        <v>55</v>
      </c>
      <c r="C8" s="223">
        <v>274.00087048</v>
      </c>
      <c r="D8" s="223">
        <v>46311.586840520002</v>
      </c>
      <c r="E8" s="223">
        <v>44732.84450608</v>
      </c>
      <c r="F8" s="223">
        <v>1578.7423344400001</v>
      </c>
      <c r="G8" s="222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56">
        <v>4</v>
      </c>
      <c r="B9" s="217" t="s">
        <v>80</v>
      </c>
      <c r="C9" s="258">
        <v>2.3892265300000308</v>
      </c>
      <c r="D9" s="219">
        <v>197.77997208999997</v>
      </c>
      <c r="E9" s="258">
        <v>197.77997208999997</v>
      </c>
      <c r="F9" s="219" t="s">
        <v>306</v>
      </c>
      <c r="G9" s="218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55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55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55"/>
      <c r="B12" s="72"/>
      <c r="C12" s="47"/>
      <c r="D12" s="47"/>
      <c r="E12" s="47"/>
      <c r="F12" s="47"/>
      <c r="G12" s="4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55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255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55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55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55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55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55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5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255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255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255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255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255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255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255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25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25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2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25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25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25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2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25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255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255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255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255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255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15"/>
  <sheetViews>
    <sheetView zoomScaleNormal="100" workbookViewId="0">
      <selection activeCell="E31" sqref="E31"/>
    </sheetView>
  </sheetViews>
  <sheetFormatPr baseColWidth="10" defaultColWidth="12" defaultRowHeight="12" x14ac:dyDescent="0.2"/>
  <cols>
    <col min="1" max="1" width="9.5" style="67" customWidth="1"/>
    <col min="2" max="2" width="25.1640625" style="67" bestFit="1" customWidth="1"/>
    <col min="3" max="3" width="16.1640625" style="67" customWidth="1"/>
    <col min="4" max="7" width="20.5" style="67" customWidth="1"/>
    <col min="8" max="15" width="11.83203125" style="67" customWidth="1"/>
    <col min="16" max="16" width="12" style="67"/>
    <col min="17" max="17" width="25.1640625" style="67" bestFit="1" customWidth="1"/>
    <col min="18" max="18" width="33.83203125" style="67" bestFit="1" customWidth="1"/>
    <col min="19" max="16384" width="12" style="67"/>
  </cols>
  <sheetData>
    <row r="1" spans="1:15" x14ac:dyDescent="0.2">
      <c r="A1" s="78" t="s">
        <v>920</v>
      </c>
      <c r="B1" s="78" t="s">
        <v>754</v>
      </c>
      <c r="F1" s="131">
        <v>44561</v>
      </c>
      <c r="G1" s="79" t="s">
        <v>336</v>
      </c>
    </row>
    <row r="2" spans="1:15" x14ac:dyDescent="0.2">
      <c r="B2" s="80"/>
      <c r="C2" s="80"/>
      <c r="D2" s="80"/>
      <c r="E2" s="80"/>
      <c r="F2" s="80"/>
      <c r="G2" s="80"/>
    </row>
    <row r="3" spans="1:15" x14ac:dyDescent="0.2">
      <c r="B3" s="67" t="s">
        <v>295</v>
      </c>
    </row>
    <row r="5" spans="1:15" x14ac:dyDescent="0.2">
      <c r="B5" s="146"/>
      <c r="C5" s="429" t="s">
        <v>0</v>
      </c>
      <c r="D5" s="429" t="s">
        <v>1</v>
      </c>
      <c r="E5" s="429" t="s">
        <v>2</v>
      </c>
      <c r="F5" s="429" t="s">
        <v>5</v>
      </c>
      <c r="G5" s="429" t="s">
        <v>6</v>
      </c>
      <c r="H5" s="429" t="s">
        <v>7</v>
      </c>
      <c r="I5" s="429" t="s">
        <v>8</v>
      </c>
      <c r="J5" s="429" t="s">
        <v>188</v>
      </c>
      <c r="K5" s="429" t="s">
        <v>189</v>
      </c>
      <c r="L5" s="429" t="s">
        <v>190</v>
      </c>
      <c r="M5" s="429" t="s">
        <v>191</v>
      </c>
      <c r="N5" s="429" t="s">
        <v>192</v>
      </c>
      <c r="O5" s="429" t="s">
        <v>193</v>
      </c>
    </row>
    <row r="6" spans="1:15" x14ac:dyDescent="0.2">
      <c r="B6" s="146"/>
      <c r="C6" s="452" t="s">
        <v>923</v>
      </c>
      <c r="D6" s="453"/>
      <c r="E6" s="452" t="s">
        <v>924</v>
      </c>
      <c r="F6" s="453"/>
      <c r="G6" s="450" t="s">
        <v>936</v>
      </c>
      <c r="H6" s="450" t="s">
        <v>935</v>
      </c>
      <c r="I6" s="452" t="s">
        <v>12</v>
      </c>
      <c r="J6" s="456"/>
      <c r="K6" s="456"/>
      <c r="L6" s="453"/>
      <c r="M6" s="450" t="s">
        <v>931</v>
      </c>
      <c r="N6" s="450" t="s">
        <v>925</v>
      </c>
      <c r="O6" s="450" t="s">
        <v>930</v>
      </c>
    </row>
    <row r="7" spans="1:15" x14ac:dyDescent="0.2">
      <c r="B7" s="146"/>
      <c r="C7" s="454"/>
      <c r="D7" s="455"/>
      <c r="E7" s="454"/>
      <c r="F7" s="455"/>
      <c r="G7" s="451"/>
      <c r="H7" s="451"/>
      <c r="I7" s="454"/>
      <c r="J7" s="457"/>
      <c r="K7" s="457"/>
      <c r="L7" s="458"/>
      <c r="M7" s="451"/>
      <c r="N7" s="451"/>
      <c r="O7" s="451"/>
    </row>
    <row r="8" spans="1:15" ht="120" x14ac:dyDescent="0.2">
      <c r="B8" s="146"/>
      <c r="C8" s="430" t="s">
        <v>937</v>
      </c>
      <c r="D8" s="430" t="s">
        <v>926</v>
      </c>
      <c r="E8" s="430" t="s">
        <v>927</v>
      </c>
      <c r="F8" s="430" t="s">
        <v>928</v>
      </c>
      <c r="G8" s="451"/>
      <c r="H8" s="451"/>
      <c r="I8" s="431" t="s">
        <v>934</v>
      </c>
      <c r="J8" s="431" t="s">
        <v>933</v>
      </c>
      <c r="K8" s="431" t="s">
        <v>932</v>
      </c>
      <c r="L8" s="432" t="s">
        <v>929</v>
      </c>
      <c r="M8" s="451"/>
      <c r="N8" s="451"/>
      <c r="O8" s="451"/>
    </row>
    <row r="9" spans="1:15" ht="15" customHeight="1" x14ac:dyDescent="0.2">
      <c r="B9" s="147" t="s">
        <v>294</v>
      </c>
      <c r="C9" s="148">
        <v>46809.156593289394</v>
      </c>
      <c r="D9" s="150"/>
      <c r="E9" s="150"/>
      <c r="F9" s="150"/>
      <c r="G9" s="147"/>
      <c r="H9" s="148">
        <v>46809.156593289394</v>
      </c>
      <c r="I9" s="148">
        <v>1570.6251855501766</v>
      </c>
      <c r="J9" s="147"/>
      <c r="K9" s="147"/>
      <c r="L9" s="148">
        <v>1570.6251855501766</v>
      </c>
      <c r="M9" s="148">
        <v>19632.81481937721</v>
      </c>
      <c r="N9" s="147">
        <v>100</v>
      </c>
      <c r="O9" s="149">
        <v>1</v>
      </c>
    </row>
    <row r="10" spans="1:15" ht="15" customHeight="1" x14ac:dyDescent="0.2">
      <c r="B10" s="150" t="s">
        <v>187</v>
      </c>
      <c r="C10" s="148">
        <v>46809.156593289394</v>
      </c>
      <c r="D10" s="150"/>
      <c r="E10" s="150"/>
      <c r="F10" s="150"/>
      <c r="G10" s="147"/>
      <c r="H10" s="148">
        <v>46809.156593289394</v>
      </c>
      <c r="I10" s="148">
        <v>1570.6251855501766</v>
      </c>
      <c r="J10" s="147"/>
      <c r="K10" s="147"/>
      <c r="L10" s="148">
        <v>1570.6251855501766</v>
      </c>
      <c r="M10" s="148">
        <v>19632.81481937721</v>
      </c>
      <c r="N10" s="147">
        <v>100</v>
      </c>
      <c r="O10" s="149">
        <v>1</v>
      </c>
    </row>
    <row r="11" spans="1:15" ht="15" customHeight="1" x14ac:dyDescent="0.2"/>
    <row r="15" spans="1:15" x14ac:dyDescent="0.2">
      <c r="B15" s="68"/>
      <c r="C15" s="68"/>
      <c r="D15" s="68"/>
      <c r="E15" s="68"/>
      <c r="F15" s="68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25" right="0.25" top="0.75" bottom="0.75" header="0.3" footer="0.3"/>
  <pageSetup paperSize="9" scale="77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H22" sqref="A1:H22"/>
    </sheetView>
  </sheetViews>
  <sheetFormatPr baseColWidth="10" defaultRowHeight="10.5" x14ac:dyDescent="0.15"/>
  <cols>
    <col min="1" max="1" width="4.5" style="4" bestFit="1" customWidth="1"/>
    <col min="2" max="2" width="48" style="4" customWidth="1"/>
    <col min="3" max="8" width="20.1640625" style="4" customWidth="1"/>
    <col min="9" max="16384" width="12" style="4"/>
  </cols>
  <sheetData>
    <row r="1" spans="1:22" ht="12" x14ac:dyDescent="0.2">
      <c r="A1" s="76" t="s">
        <v>308</v>
      </c>
      <c r="B1" s="76" t="s">
        <v>354</v>
      </c>
      <c r="C1" s="72"/>
      <c r="D1" s="72"/>
      <c r="E1" s="72"/>
      <c r="F1" s="133">
        <v>44561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7"/>
      <c r="B4" s="488"/>
      <c r="C4" s="245" t="s">
        <v>0</v>
      </c>
      <c r="D4" s="245" t="s">
        <v>1</v>
      </c>
      <c r="E4" s="245" t="s">
        <v>2</v>
      </c>
      <c r="F4" s="245" t="s">
        <v>5</v>
      </c>
      <c r="G4" s="245" t="s">
        <v>6</v>
      </c>
      <c r="H4" s="245" t="s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3.25" customHeight="1" x14ac:dyDescent="0.2">
      <c r="A5" s="489"/>
      <c r="B5" s="490"/>
      <c r="C5" s="522" t="s">
        <v>88</v>
      </c>
      <c r="D5" s="522"/>
      <c r="E5" s="522" t="s">
        <v>87</v>
      </c>
      <c r="F5" s="522"/>
      <c r="G5" s="522" t="s">
        <v>11</v>
      </c>
      <c r="H5" s="52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245"/>
      <c r="B6" s="228" t="s">
        <v>126</v>
      </c>
      <c r="C6" s="224" t="s">
        <v>86</v>
      </c>
      <c r="D6" s="224" t="s">
        <v>73</v>
      </c>
      <c r="E6" s="224" t="s">
        <v>86</v>
      </c>
      <c r="F6" s="224" t="s">
        <v>73</v>
      </c>
      <c r="G6" s="224" t="s">
        <v>11</v>
      </c>
      <c r="H6" s="224" t="s">
        <v>89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45">
        <v>1</v>
      </c>
      <c r="B7" s="228" t="s">
        <v>69</v>
      </c>
      <c r="C7" s="246">
        <v>488.77564173000002</v>
      </c>
      <c r="D7" s="246">
        <v>0</v>
      </c>
      <c r="E7" s="246">
        <v>488.77564173000002</v>
      </c>
      <c r="F7" s="246">
        <v>0</v>
      </c>
      <c r="G7" s="246">
        <v>0</v>
      </c>
      <c r="H7" s="252">
        <v>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45">
        <v>2</v>
      </c>
      <c r="B8" s="228" t="s">
        <v>94</v>
      </c>
      <c r="C8" s="246">
        <v>282.87767894000001</v>
      </c>
      <c r="D8" s="246">
        <v>0.2455185</v>
      </c>
      <c r="E8" s="246">
        <v>282.87767894000001</v>
      </c>
      <c r="F8" s="246">
        <v>0.12275925</v>
      </c>
      <c r="G8" s="246">
        <v>33.505091069999999</v>
      </c>
      <c r="H8" s="252">
        <v>0.11839236463480474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45">
        <v>3</v>
      </c>
      <c r="B9" s="228" t="s">
        <v>95</v>
      </c>
      <c r="C9" s="246">
        <v>627.12685583000007</v>
      </c>
      <c r="D9" s="246">
        <v>0</v>
      </c>
      <c r="E9" s="246">
        <v>627.12685583000007</v>
      </c>
      <c r="F9" s="246">
        <v>0</v>
      </c>
      <c r="G9" s="246">
        <v>0</v>
      </c>
      <c r="H9" s="252">
        <v>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5">
        <v>4</v>
      </c>
      <c r="B10" s="228" t="s">
        <v>70</v>
      </c>
      <c r="C10" s="246">
        <v>632.50009286</v>
      </c>
      <c r="D10" s="246">
        <v>0</v>
      </c>
      <c r="E10" s="246">
        <v>632.50009286</v>
      </c>
      <c r="F10" s="246">
        <v>0</v>
      </c>
      <c r="G10" s="246">
        <v>0</v>
      </c>
      <c r="H10" s="252">
        <v>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5">
        <v>6</v>
      </c>
      <c r="B11" s="228" t="s">
        <v>68</v>
      </c>
      <c r="C11" s="246">
        <v>119.14516438</v>
      </c>
      <c r="D11" s="246">
        <v>1.9300539999999999</v>
      </c>
      <c r="E11" s="246">
        <v>119.14516438</v>
      </c>
      <c r="F11" s="246">
        <v>0.96502699999999997</v>
      </c>
      <c r="G11" s="246">
        <v>25.013216929999999</v>
      </c>
      <c r="H11" s="252">
        <v>0.20825224439834708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45">
        <v>7</v>
      </c>
      <c r="B12" s="228" t="s">
        <v>67</v>
      </c>
      <c r="C12" s="246">
        <v>194.93102844000001</v>
      </c>
      <c r="D12" s="246">
        <v>192.25698306999999</v>
      </c>
      <c r="E12" s="246">
        <v>194.93102844000001</v>
      </c>
      <c r="F12" s="246">
        <v>62.643415959999999</v>
      </c>
      <c r="G12" s="246">
        <v>243.08003740000001</v>
      </c>
      <c r="H12" s="252">
        <v>0.94372730946284822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45">
        <v>8</v>
      </c>
      <c r="B13" s="228" t="s">
        <v>66</v>
      </c>
      <c r="C13" s="246">
        <v>3874.12563589</v>
      </c>
      <c r="D13" s="246">
        <v>224.38021896999999</v>
      </c>
      <c r="E13" s="246">
        <v>3874.12563589</v>
      </c>
      <c r="F13" s="246">
        <v>83.716472199999998</v>
      </c>
      <c r="G13" s="246">
        <v>2825.2748437299997</v>
      </c>
      <c r="H13" s="252">
        <v>0.7138422318452311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245">
        <v>9</v>
      </c>
      <c r="B14" s="228" t="s">
        <v>97</v>
      </c>
      <c r="C14" s="246">
        <v>34800.095201730001</v>
      </c>
      <c r="D14" s="246">
        <v>3433.7380489899997</v>
      </c>
      <c r="E14" s="246">
        <v>34800.095201730001</v>
      </c>
      <c r="F14" s="246">
        <v>1135.0846542199999</v>
      </c>
      <c r="G14" s="246">
        <v>14268.223947839999</v>
      </c>
      <c r="H14" s="252">
        <v>0.39705447433505808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45">
        <v>10</v>
      </c>
      <c r="B15" s="228" t="s">
        <v>64</v>
      </c>
      <c r="C15" s="246">
        <v>200.16919862</v>
      </c>
      <c r="D15" s="246">
        <v>0.62619130000000001</v>
      </c>
      <c r="E15" s="246">
        <v>200.16919862</v>
      </c>
      <c r="F15" s="246">
        <v>0.31095191999999999</v>
      </c>
      <c r="G15" s="246">
        <v>225.19208266999999</v>
      </c>
      <c r="H15" s="252">
        <v>1.1232637349056132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47">
        <v>11</v>
      </c>
      <c r="B16" s="248" t="s">
        <v>918</v>
      </c>
      <c r="C16" s="249">
        <v>288.81875267000004</v>
      </c>
      <c r="D16" s="249">
        <v>16.193228050000002</v>
      </c>
      <c r="E16" s="249">
        <v>288.81875267000004</v>
      </c>
      <c r="F16" s="249">
        <v>3.2386456099999998</v>
      </c>
      <c r="G16" s="249">
        <v>438.08609743</v>
      </c>
      <c r="H16" s="253">
        <v>1.5000000000342397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45">
        <v>12</v>
      </c>
      <c r="B17" s="228" t="s">
        <v>145</v>
      </c>
      <c r="C17" s="160">
        <v>5427.5989290799998</v>
      </c>
      <c r="D17" s="246">
        <v>0</v>
      </c>
      <c r="E17" s="246">
        <v>5427.5989290799998</v>
      </c>
      <c r="F17" s="246">
        <v>0</v>
      </c>
      <c r="G17" s="246">
        <v>542.75989290999996</v>
      </c>
      <c r="H17" s="252">
        <v>0.10000000000036849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45">
        <v>15</v>
      </c>
      <c r="B18" s="228" t="s">
        <v>65</v>
      </c>
      <c r="C18" s="246">
        <v>527.66742012999998</v>
      </c>
      <c r="D18" s="246">
        <v>0</v>
      </c>
      <c r="E18" s="246">
        <v>527.66742012999998</v>
      </c>
      <c r="F18" s="246">
        <v>0</v>
      </c>
      <c r="G18" s="246">
        <v>905.94497597999998</v>
      </c>
      <c r="H18" s="252">
        <v>1.7168863216091772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45">
        <v>16</v>
      </c>
      <c r="B19" s="228" t="s">
        <v>63</v>
      </c>
      <c r="C19" s="246">
        <v>199.18127350999998</v>
      </c>
      <c r="D19" s="246">
        <v>24.052967429999999</v>
      </c>
      <c r="E19" s="246">
        <v>199.18127350999998</v>
      </c>
      <c r="F19" s="246">
        <v>11.575013310000001</v>
      </c>
      <c r="G19" s="246">
        <v>184.25294144</v>
      </c>
      <c r="H19" s="252">
        <v>0.87424647786362064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0">
        <v>17</v>
      </c>
      <c r="B20" s="232" t="s">
        <v>55</v>
      </c>
      <c r="C20" s="251">
        <v>47663.012873810003</v>
      </c>
      <c r="D20" s="251">
        <v>3893.4232103099998</v>
      </c>
      <c r="E20" s="251">
        <v>47663.012873810003</v>
      </c>
      <c r="F20" s="251">
        <v>1297.65693947</v>
      </c>
      <c r="G20" s="251">
        <v>19691.333127399994</v>
      </c>
      <c r="H20" s="254">
        <v>0.40218675934165737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 t="s">
        <v>364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 t="s">
        <v>306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M23" sqref="M23"/>
    </sheetView>
  </sheetViews>
  <sheetFormatPr baseColWidth="10" defaultRowHeight="10.5" x14ac:dyDescent="0.15"/>
  <cols>
    <col min="1" max="1" width="7.33203125" style="4" bestFit="1" customWidth="1"/>
    <col min="2" max="2" width="40.1640625" style="4" customWidth="1"/>
    <col min="3" max="18" width="8.1640625" style="4" customWidth="1"/>
    <col min="19" max="19" width="12.6640625" style="4" customWidth="1"/>
    <col min="20" max="20" width="8.1640625" style="4" customWidth="1"/>
    <col min="21" max="16384" width="12" style="4"/>
  </cols>
  <sheetData>
    <row r="1" spans="1:22" ht="12" x14ac:dyDescent="0.2">
      <c r="A1" s="76" t="s">
        <v>764</v>
      </c>
      <c r="B1" s="76" t="s">
        <v>355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9" t="s">
        <v>336</v>
      </c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33">
        <v>44561</v>
      </c>
      <c r="T3" s="72"/>
      <c r="U3" s="72"/>
      <c r="V3" s="72"/>
    </row>
    <row r="4" spans="1:22" ht="12" x14ac:dyDescent="0.2">
      <c r="A4" s="108"/>
      <c r="B4" s="492" t="s">
        <v>126</v>
      </c>
      <c r="C4" s="523" t="s">
        <v>61</v>
      </c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492" t="s">
        <v>85</v>
      </c>
      <c r="T4" s="492" t="s">
        <v>104</v>
      </c>
      <c r="U4" s="72"/>
      <c r="V4" s="72"/>
    </row>
    <row r="5" spans="1:22" ht="44.25" customHeight="1" x14ac:dyDescent="0.2">
      <c r="A5" s="243"/>
      <c r="B5" s="492"/>
      <c r="C5" s="244">
        <v>0</v>
      </c>
      <c r="D5" s="244">
        <v>0.02</v>
      </c>
      <c r="E5" s="244">
        <v>0.04</v>
      </c>
      <c r="F5" s="244">
        <v>0.1</v>
      </c>
      <c r="G5" s="244">
        <v>0.2</v>
      </c>
      <c r="H5" s="244">
        <v>0.35</v>
      </c>
      <c r="I5" s="244">
        <v>0.5</v>
      </c>
      <c r="J5" s="244">
        <v>0.7</v>
      </c>
      <c r="K5" s="244">
        <v>0.75</v>
      </c>
      <c r="L5" s="244">
        <v>1</v>
      </c>
      <c r="M5" s="244">
        <v>1.5</v>
      </c>
      <c r="N5" s="244">
        <v>2.5</v>
      </c>
      <c r="O5" s="244">
        <v>3.7</v>
      </c>
      <c r="P5" s="244">
        <v>12.5</v>
      </c>
      <c r="Q5" s="245" t="s">
        <v>62</v>
      </c>
      <c r="R5" s="245" t="s">
        <v>103</v>
      </c>
      <c r="S5" s="492"/>
      <c r="T5" s="492"/>
      <c r="U5" s="72"/>
      <c r="V5" s="72"/>
    </row>
    <row r="6" spans="1:22" ht="10.5" customHeight="1" x14ac:dyDescent="0.2">
      <c r="A6" s="245">
        <v>1</v>
      </c>
      <c r="B6" s="228" t="s">
        <v>69</v>
      </c>
      <c r="C6" s="246">
        <v>488.77564173000002</v>
      </c>
      <c r="D6" s="246" t="s">
        <v>306</v>
      </c>
      <c r="E6" s="246" t="s">
        <v>306</v>
      </c>
      <c r="F6" s="246" t="s">
        <v>306</v>
      </c>
      <c r="G6" s="246" t="s">
        <v>306</v>
      </c>
      <c r="H6" s="246" t="s">
        <v>306</v>
      </c>
      <c r="I6" s="246" t="s">
        <v>306</v>
      </c>
      <c r="J6" s="246" t="s">
        <v>306</v>
      </c>
      <c r="K6" s="246" t="s">
        <v>306</v>
      </c>
      <c r="L6" s="246" t="s">
        <v>306</v>
      </c>
      <c r="M6" s="246" t="s">
        <v>306</v>
      </c>
      <c r="N6" s="246" t="s">
        <v>306</v>
      </c>
      <c r="O6" s="246" t="s">
        <v>306</v>
      </c>
      <c r="P6" s="246" t="s">
        <v>306</v>
      </c>
      <c r="Q6" s="367" t="s">
        <v>306</v>
      </c>
      <c r="R6" s="368" t="s">
        <v>306</v>
      </c>
      <c r="S6" s="367">
        <v>488.77564173000002</v>
      </c>
      <c r="T6" s="368" t="s">
        <v>306</v>
      </c>
      <c r="U6" s="72"/>
      <c r="V6" s="72"/>
    </row>
    <row r="7" spans="1:22" ht="10.5" customHeight="1" x14ac:dyDescent="0.2">
      <c r="A7" s="245">
        <v>2</v>
      </c>
      <c r="B7" s="228" t="s">
        <v>94</v>
      </c>
      <c r="C7" s="246">
        <v>115.47498283</v>
      </c>
      <c r="D7" s="246" t="s">
        <v>306</v>
      </c>
      <c r="E7" s="246" t="s">
        <v>306</v>
      </c>
      <c r="F7" s="246" t="s">
        <v>306</v>
      </c>
      <c r="G7" s="246">
        <v>167.52545536000002</v>
      </c>
      <c r="H7" s="246" t="s">
        <v>306</v>
      </c>
      <c r="I7" s="246" t="s">
        <v>306</v>
      </c>
      <c r="J7" s="246" t="s">
        <v>306</v>
      </c>
      <c r="K7" s="246" t="s">
        <v>306</v>
      </c>
      <c r="L7" s="246" t="s">
        <v>306</v>
      </c>
      <c r="M7" s="246" t="s">
        <v>306</v>
      </c>
      <c r="N7" s="246" t="s">
        <v>306</v>
      </c>
      <c r="O7" s="246" t="s">
        <v>306</v>
      </c>
      <c r="P7" s="246" t="s">
        <v>306</v>
      </c>
      <c r="Q7" s="367" t="s">
        <v>306</v>
      </c>
      <c r="R7" s="368" t="s">
        <v>306</v>
      </c>
      <c r="S7" s="367">
        <v>283.00043819000001</v>
      </c>
      <c r="T7" s="368">
        <v>167.52549090999997</v>
      </c>
      <c r="U7" s="72"/>
      <c r="V7" s="72"/>
    </row>
    <row r="8" spans="1:22" ht="10.5" customHeight="1" x14ac:dyDescent="0.2">
      <c r="A8" s="245">
        <v>3</v>
      </c>
      <c r="B8" s="228" t="s">
        <v>95</v>
      </c>
      <c r="C8" s="246">
        <v>627.12685583000007</v>
      </c>
      <c r="D8" s="246" t="s">
        <v>306</v>
      </c>
      <c r="E8" s="246" t="s">
        <v>306</v>
      </c>
      <c r="F8" s="246" t="s">
        <v>306</v>
      </c>
      <c r="G8" s="246" t="s">
        <v>306</v>
      </c>
      <c r="H8" s="246" t="s">
        <v>306</v>
      </c>
      <c r="I8" s="246" t="s">
        <v>306</v>
      </c>
      <c r="J8" s="246" t="s">
        <v>306</v>
      </c>
      <c r="K8" s="246" t="s">
        <v>306</v>
      </c>
      <c r="L8" s="246" t="s">
        <v>306</v>
      </c>
      <c r="M8" s="246" t="s">
        <v>306</v>
      </c>
      <c r="N8" s="246" t="s">
        <v>306</v>
      </c>
      <c r="O8" s="246" t="s">
        <v>306</v>
      </c>
      <c r="P8" s="246" t="s">
        <v>306</v>
      </c>
      <c r="Q8" s="367" t="s">
        <v>306</v>
      </c>
      <c r="R8" s="368" t="s">
        <v>306</v>
      </c>
      <c r="S8" s="367">
        <v>627.12685583000007</v>
      </c>
      <c r="T8" s="368" t="s">
        <v>306</v>
      </c>
      <c r="U8" s="72"/>
      <c r="V8" s="72"/>
    </row>
    <row r="9" spans="1:22" ht="10.5" customHeight="1" x14ac:dyDescent="0.2">
      <c r="A9" s="245">
        <v>4</v>
      </c>
      <c r="B9" s="228" t="s">
        <v>70</v>
      </c>
      <c r="C9" s="246">
        <v>632.50009286</v>
      </c>
      <c r="D9" s="246" t="s">
        <v>306</v>
      </c>
      <c r="E9" s="246" t="s">
        <v>306</v>
      </c>
      <c r="F9" s="246" t="s">
        <v>306</v>
      </c>
      <c r="G9" s="246" t="s">
        <v>306</v>
      </c>
      <c r="H9" s="246" t="s">
        <v>306</v>
      </c>
      <c r="I9" s="246" t="s">
        <v>306</v>
      </c>
      <c r="J9" s="246" t="s">
        <v>306</v>
      </c>
      <c r="K9" s="246" t="s">
        <v>306</v>
      </c>
      <c r="L9" s="246" t="s">
        <v>306</v>
      </c>
      <c r="M9" s="246" t="s">
        <v>306</v>
      </c>
      <c r="N9" s="246" t="s">
        <v>306</v>
      </c>
      <c r="O9" s="246" t="s">
        <v>306</v>
      </c>
      <c r="P9" s="246" t="s">
        <v>306</v>
      </c>
      <c r="Q9" s="367" t="s">
        <v>306</v>
      </c>
      <c r="R9" s="368" t="s">
        <v>306</v>
      </c>
      <c r="S9" s="367">
        <v>632.50009286</v>
      </c>
      <c r="T9" s="368" t="s">
        <v>306</v>
      </c>
      <c r="U9" s="72"/>
      <c r="V9" s="72"/>
    </row>
    <row r="10" spans="1:22" ht="10.5" customHeight="1" x14ac:dyDescent="0.2">
      <c r="A10" s="245">
        <v>6</v>
      </c>
      <c r="B10" s="228" t="s">
        <v>68</v>
      </c>
      <c r="C10" s="246" t="s">
        <v>306</v>
      </c>
      <c r="D10" s="246" t="s">
        <v>306</v>
      </c>
      <c r="E10" s="246" t="s">
        <v>306</v>
      </c>
      <c r="F10" s="246" t="s">
        <v>306</v>
      </c>
      <c r="G10" s="246">
        <v>165.24622052999999</v>
      </c>
      <c r="H10" s="246" t="s">
        <v>306</v>
      </c>
      <c r="I10" s="246">
        <v>11.808788849999999</v>
      </c>
      <c r="J10" s="246" t="s">
        <v>306</v>
      </c>
      <c r="K10" s="246" t="s">
        <v>306</v>
      </c>
      <c r="L10" s="246" t="s">
        <v>306</v>
      </c>
      <c r="M10" s="246" t="s">
        <v>306</v>
      </c>
      <c r="N10" s="246" t="s">
        <v>306</v>
      </c>
      <c r="O10" s="246" t="s">
        <v>306</v>
      </c>
      <c r="P10" s="246" t="s">
        <v>306</v>
      </c>
      <c r="Q10" s="367" t="s">
        <v>306</v>
      </c>
      <c r="R10" s="368" t="s">
        <v>306</v>
      </c>
      <c r="S10" s="367">
        <v>177.05500938</v>
      </c>
      <c r="T10" s="368">
        <v>100.74964963000012</v>
      </c>
      <c r="U10" s="72"/>
      <c r="V10" s="72"/>
    </row>
    <row r="11" spans="1:22" ht="10.5" customHeight="1" x14ac:dyDescent="0.2">
      <c r="A11" s="245">
        <v>7</v>
      </c>
      <c r="B11" s="228" t="s">
        <v>67</v>
      </c>
      <c r="C11" s="246">
        <v>2.497322</v>
      </c>
      <c r="D11" s="246" t="s">
        <v>306</v>
      </c>
      <c r="E11" s="246" t="s">
        <v>306</v>
      </c>
      <c r="F11" s="246" t="s">
        <v>306</v>
      </c>
      <c r="G11" s="246" t="s">
        <v>306</v>
      </c>
      <c r="H11" s="246" t="s">
        <v>306</v>
      </c>
      <c r="I11" s="246" t="s">
        <v>306</v>
      </c>
      <c r="J11" s="246" t="s">
        <v>306</v>
      </c>
      <c r="K11" s="246" t="s">
        <v>306</v>
      </c>
      <c r="L11" s="246">
        <v>255.07712240000001</v>
      </c>
      <c r="M11" s="246" t="s">
        <v>306</v>
      </c>
      <c r="N11" s="246" t="s">
        <v>306</v>
      </c>
      <c r="O11" s="246" t="s">
        <v>306</v>
      </c>
      <c r="P11" s="246" t="s">
        <v>306</v>
      </c>
      <c r="Q11" s="367" t="s">
        <v>306</v>
      </c>
      <c r="R11" s="368" t="s">
        <v>306</v>
      </c>
      <c r="S11" s="367">
        <v>257.5744444</v>
      </c>
      <c r="T11" s="368" t="s">
        <v>306</v>
      </c>
      <c r="U11" s="72"/>
      <c r="V11" s="72"/>
    </row>
    <row r="12" spans="1:22" ht="10.5" customHeight="1" x14ac:dyDescent="0.2">
      <c r="A12" s="245">
        <v>8</v>
      </c>
      <c r="B12" s="228" t="s">
        <v>66</v>
      </c>
      <c r="C12" s="246" t="s">
        <v>306</v>
      </c>
      <c r="D12" s="246" t="s">
        <v>306</v>
      </c>
      <c r="E12" s="246" t="s">
        <v>306</v>
      </c>
      <c r="F12" s="246" t="s">
        <v>306</v>
      </c>
      <c r="G12" s="246" t="s">
        <v>306</v>
      </c>
      <c r="H12" s="246" t="s">
        <v>306</v>
      </c>
      <c r="I12" s="246" t="s">
        <v>306</v>
      </c>
      <c r="J12" s="246" t="s">
        <v>306</v>
      </c>
      <c r="K12" s="246">
        <v>3957.8421080900002</v>
      </c>
      <c r="L12" s="246" t="s">
        <v>306</v>
      </c>
      <c r="M12" s="246" t="s">
        <v>306</v>
      </c>
      <c r="N12" s="246" t="s">
        <v>306</v>
      </c>
      <c r="O12" s="246" t="s">
        <v>306</v>
      </c>
      <c r="P12" s="246" t="s">
        <v>306</v>
      </c>
      <c r="Q12" s="367" t="s">
        <v>306</v>
      </c>
      <c r="R12" s="368" t="s">
        <v>306</v>
      </c>
      <c r="S12" s="367">
        <v>3957.8421080900002</v>
      </c>
      <c r="T12" s="368" t="s">
        <v>306</v>
      </c>
      <c r="U12" s="72"/>
      <c r="V12" s="72"/>
    </row>
    <row r="13" spans="1:22" ht="10.5" customHeight="1" x14ac:dyDescent="0.2">
      <c r="A13" s="245">
        <v>9</v>
      </c>
      <c r="B13" s="228" t="s">
        <v>97</v>
      </c>
      <c r="C13" s="246" t="s">
        <v>306</v>
      </c>
      <c r="D13" s="246" t="s">
        <v>306</v>
      </c>
      <c r="E13" s="246" t="s">
        <v>306</v>
      </c>
      <c r="F13" s="246" t="s">
        <v>306</v>
      </c>
      <c r="G13" s="246" t="s">
        <v>306</v>
      </c>
      <c r="H13" s="246">
        <v>33218.898152280002</v>
      </c>
      <c r="I13" s="246" t="s">
        <v>306</v>
      </c>
      <c r="J13" s="246" t="s">
        <v>306</v>
      </c>
      <c r="K13" s="246" t="s">
        <v>306</v>
      </c>
      <c r="L13" s="246">
        <v>2716.2817036700003</v>
      </c>
      <c r="M13" s="246" t="s">
        <v>306</v>
      </c>
      <c r="N13" s="246" t="s">
        <v>306</v>
      </c>
      <c r="O13" s="246" t="s">
        <v>306</v>
      </c>
      <c r="P13" s="246" t="s">
        <v>306</v>
      </c>
      <c r="Q13" s="367" t="s">
        <v>306</v>
      </c>
      <c r="R13" s="368" t="s">
        <v>306</v>
      </c>
      <c r="S13" s="367">
        <v>35935.179855949995</v>
      </c>
      <c r="T13" s="368" t="s">
        <v>306</v>
      </c>
      <c r="U13" s="72"/>
      <c r="V13" s="72"/>
    </row>
    <row r="14" spans="1:22" ht="10.5" customHeight="1" x14ac:dyDescent="0.2">
      <c r="A14" s="245">
        <v>10</v>
      </c>
      <c r="B14" s="228" t="s">
        <v>64</v>
      </c>
      <c r="C14" s="246" t="s">
        <v>306</v>
      </c>
      <c r="D14" s="246" t="s">
        <v>306</v>
      </c>
      <c r="E14" s="246" t="s">
        <v>306</v>
      </c>
      <c r="F14" s="246" t="s">
        <v>306</v>
      </c>
      <c r="G14" s="246" t="s">
        <v>306</v>
      </c>
      <c r="H14" s="246" t="s">
        <v>306</v>
      </c>
      <c r="I14" s="246" t="s">
        <v>306</v>
      </c>
      <c r="J14" s="246" t="s">
        <v>306</v>
      </c>
      <c r="K14" s="246" t="s">
        <v>306</v>
      </c>
      <c r="L14" s="246">
        <v>151.05628627999999</v>
      </c>
      <c r="M14" s="246">
        <v>49.423864259999995</v>
      </c>
      <c r="N14" s="246" t="s">
        <v>306</v>
      </c>
      <c r="O14" s="246" t="s">
        <v>306</v>
      </c>
      <c r="P14" s="246" t="s">
        <v>306</v>
      </c>
      <c r="Q14" s="367" t="s">
        <v>306</v>
      </c>
      <c r="R14" s="368" t="s">
        <v>306</v>
      </c>
      <c r="S14" s="367">
        <v>200.48015053999998</v>
      </c>
      <c r="T14" s="368" t="s">
        <v>306</v>
      </c>
      <c r="U14" s="72"/>
      <c r="V14" s="72"/>
    </row>
    <row r="15" spans="1:22" ht="10.5" customHeight="1" x14ac:dyDescent="0.2">
      <c r="A15" s="247">
        <v>11</v>
      </c>
      <c r="B15" s="248" t="s">
        <v>918</v>
      </c>
      <c r="C15" s="249" t="s">
        <v>306</v>
      </c>
      <c r="D15" s="249" t="s">
        <v>306</v>
      </c>
      <c r="E15" s="249" t="s">
        <v>306</v>
      </c>
      <c r="F15" s="249" t="s">
        <v>306</v>
      </c>
      <c r="G15" s="249" t="s">
        <v>306</v>
      </c>
      <c r="H15" s="249" t="s">
        <v>306</v>
      </c>
      <c r="I15" s="249" t="s">
        <v>306</v>
      </c>
      <c r="J15" s="249" t="s">
        <v>306</v>
      </c>
      <c r="K15" s="249" t="s">
        <v>306</v>
      </c>
      <c r="L15" s="249" t="s">
        <v>306</v>
      </c>
      <c r="M15" s="249">
        <v>292.05739827999997</v>
      </c>
      <c r="N15" s="249" t="s">
        <v>306</v>
      </c>
      <c r="O15" s="249" t="s">
        <v>306</v>
      </c>
      <c r="P15" s="249" t="s">
        <v>306</v>
      </c>
      <c r="Q15" s="369" t="s">
        <v>306</v>
      </c>
      <c r="R15" s="370" t="s">
        <v>306</v>
      </c>
      <c r="S15" s="369">
        <v>292.05739827999997</v>
      </c>
      <c r="T15" s="370" t="s">
        <v>306</v>
      </c>
      <c r="U15" s="72"/>
      <c r="V15" s="72"/>
    </row>
    <row r="16" spans="1:22" ht="10.5" customHeight="1" x14ac:dyDescent="0.2">
      <c r="A16" s="245">
        <v>12</v>
      </c>
      <c r="B16" s="228" t="s">
        <v>145</v>
      </c>
      <c r="C16" s="246" t="s">
        <v>306</v>
      </c>
      <c r="D16" s="246" t="s">
        <v>306</v>
      </c>
      <c r="E16" s="246" t="s">
        <v>306</v>
      </c>
      <c r="F16" s="246">
        <v>5427.5989290799998</v>
      </c>
      <c r="G16" s="246" t="s">
        <v>306</v>
      </c>
      <c r="H16" s="246" t="s">
        <v>306</v>
      </c>
      <c r="I16" s="246" t="s">
        <v>306</v>
      </c>
      <c r="J16" s="246" t="s">
        <v>306</v>
      </c>
      <c r="K16" s="246" t="s">
        <v>306</v>
      </c>
      <c r="L16" s="246" t="s">
        <v>306</v>
      </c>
      <c r="M16" s="246" t="s">
        <v>306</v>
      </c>
      <c r="N16" s="246" t="s">
        <v>306</v>
      </c>
      <c r="O16" s="246" t="s">
        <v>306</v>
      </c>
      <c r="P16" s="246" t="s">
        <v>306</v>
      </c>
      <c r="Q16" s="367" t="s">
        <v>306</v>
      </c>
      <c r="R16" s="368" t="s">
        <v>306</v>
      </c>
      <c r="S16" s="367">
        <v>5427.5989290799998</v>
      </c>
      <c r="T16" s="368">
        <v>91.96748911999893</v>
      </c>
      <c r="U16" s="72"/>
      <c r="V16" s="72"/>
    </row>
    <row r="17" spans="1:22" ht="10.5" customHeight="1" x14ac:dyDescent="0.2">
      <c r="A17" s="245">
        <v>15</v>
      </c>
      <c r="B17" s="228" t="s">
        <v>65</v>
      </c>
      <c r="C17" s="160" t="s">
        <v>306</v>
      </c>
      <c r="D17" s="246" t="s">
        <v>306</v>
      </c>
      <c r="E17" s="246" t="s">
        <v>306</v>
      </c>
      <c r="F17" s="246" t="s">
        <v>306</v>
      </c>
      <c r="G17" s="246" t="s">
        <v>306</v>
      </c>
      <c r="H17" s="246" t="s">
        <v>306</v>
      </c>
      <c r="I17" s="246" t="s">
        <v>306</v>
      </c>
      <c r="J17" s="246" t="s">
        <v>306</v>
      </c>
      <c r="K17" s="246" t="s">
        <v>306</v>
      </c>
      <c r="L17" s="246">
        <v>275.48238289999995</v>
      </c>
      <c r="M17" s="246" t="s">
        <v>306</v>
      </c>
      <c r="N17" s="246">
        <v>252.18503722999998</v>
      </c>
      <c r="O17" s="246" t="s">
        <v>306</v>
      </c>
      <c r="P17" s="246" t="s">
        <v>306</v>
      </c>
      <c r="Q17" s="367" t="s">
        <v>306</v>
      </c>
      <c r="R17" s="368" t="s">
        <v>306</v>
      </c>
      <c r="S17" s="367">
        <v>527.66742012999998</v>
      </c>
      <c r="T17" s="368" t="s">
        <v>306</v>
      </c>
      <c r="U17" s="72"/>
      <c r="V17" s="72"/>
    </row>
    <row r="18" spans="1:22" ht="10.5" customHeight="1" x14ac:dyDescent="0.2">
      <c r="A18" s="245">
        <v>16</v>
      </c>
      <c r="B18" s="228" t="s">
        <v>63</v>
      </c>
      <c r="C18" s="246">
        <v>26.50334599</v>
      </c>
      <c r="D18" s="246" t="s">
        <v>306</v>
      </c>
      <c r="E18" s="246" t="s">
        <v>306</v>
      </c>
      <c r="F18" s="246" t="s">
        <v>306</v>
      </c>
      <c r="G18" s="246" t="s">
        <v>306</v>
      </c>
      <c r="H18" s="246" t="s">
        <v>306</v>
      </c>
      <c r="I18" s="246" t="s">
        <v>306</v>
      </c>
      <c r="J18" s="246" t="s">
        <v>306</v>
      </c>
      <c r="K18" s="246" t="s">
        <v>306</v>
      </c>
      <c r="L18" s="246">
        <v>184.25294044</v>
      </c>
      <c r="M18" s="246" t="s">
        <v>306</v>
      </c>
      <c r="N18" s="246">
        <v>4.0000000000000003E-7</v>
      </c>
      <c r="O18" s="246" t="s">
        <v>306</v>
      </c>
      <c r="P18" s="246" t="s">
        <v>306</v>
      </c>
      <c r="Q18" s="367" t="s">
        <v>306</v>
      </c>
      <c r="R18" s="368" t="s">
        <v>306</v>
      </c>
      <c r="S18" s="367">
        <v>210.75628683000002</v>
      </c>
      <c r="T18" s="368" t="s">
        <v>306</v>
      </c>
      <c r="U18" s="72"/>
      <c r="V18" s="72"/>
    </row>
    <row r="19" spans="1:22" ht="10.5" customHeight="1" x14ac:dyDescent="0.2">
      <c r="A19" s="250">
        <v>17</v>
      </c>
      <c r="B19" s="232" t="s">
        <v>55</v>
      </c>
      <c r="C19" s="251">
        <v>1892.8782412400001</v>
      </c>
      <c r="D19" s="251" t="s">
        <v>306</v>
      </c>
      <c r="E19" s="251" t="s">
        <v>306</v>
      </c>
      <c r="F19" s="251">
        <v>5427.5989290799998</v>
      </c>
      <c r="G19" s="251">
        <v>332.77167588999998</v>
      </c>
      <c r="H19" s="251">
        <v>33218.898152280002</v>
      </c>
      <c r="I19" s="251">
        <v>11.808788849999999</v>
      </c>
      <c r="J19" s="251" t="s">
        <v>306</v>
      </c>
      <c r="K19" s="251">
        <v>3957.8421080900002</v>
      </c>
      <c r="L19" s="251">
        <v>3582.1504356900004</v>
      </c>
      <c r="M19" s="251">
        <v>341.48126253999999</v>
      </c>
      <c r="N19" s="251">
        <v>252.18503762999998</v>
      </c>
      <c r="O19" s="251" t="s">
        <v>306</v>
      </c>
      <c r="P19" s="251" t="s">
        <v>306</v>
      </c>
      <c r="Q19" s="371" t="s">
        <v>306</v>
      </c>
      <c r="R19" s="371" t="s">
        <v>306</v>
      </c>
      <c r="S19" s="371">
        <v>49017.614631289995</v>
      </c>
      <c r="T19" s="371">
        <v>360.24262965999901</v>
      </c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7" right="0.7" top="0.75" bottom="0.75" header="0.3" footer="0.3"/>
  <pageSetup paperSize="9" scale="8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7"/>
  <sheetViews>
    <sheetView workbookViewId="0">
      <selection activeCell="E45" sqref="E45"/>
    </sheetView>
  </sheetViews>
  <sheetFormatPr baseColWidth="10" defaultColWidth="12" defaultRowHeight="12" x14ac:dyDescent="0.2"/>
  <cols>
    <col min="1" max="1" width="8.6640625" style="72" bestFit="1" customWidth="1"/>
    <col min="2" max="2" width="52.1640625" style="72" customWidth="1"/>
    <col min="3" max="3" width="12" style="72"/>
    <col min="4" max="5" width="18.83203125" style="72" customWidth="1"/>
    <col min="6" max="16384" width="12" style="72"/>
  </cols>
  <sheetData>
    <row r="1" spans="1:5" x14ac:dyDescent="0.2">
      <c r="A1" s="76" t="s">
        <v>767</v>
      </c>
      <c r="B1" s="76" t="s">
        <v>766</v>
      </c>
    </row>
    <row r="2" spans="1:5" x14ac:dyDescent="0.2">
      <c r="E2" s="79" t="s">
        <v>336</v>
      </c>
    </row>
    <row r="3" spans="1:5" x14ac:dyDescent="0.2">
      <c r="D3" s="108"/>
      <c r="E3" s="127">
        <v>44561</v>
      </c>
    </row>
    <row r="4" spans="1:5" x14ac:dyDescent="0.2">
      <c r="D4" s="104" t="s">
        <v>938</v>
      </c>
      <c r="E4" s="154" t="s">
        <v>11</v>
      </c>
    </row>
    <row r="5" spans="1:5" ht="36.75" customHeight="1" x14ac:dyDescent="0.2">
      <c r="B5" s="524" t="s">
        <v>765</v>
      </c>
      <c r="C5" s="525"/>
      <c r="D5" s="140">
        <v>252.18503750000002</v>
      </c>
      <c r="E5" s="140">
        <v>630.46259375000011</v>
      </c>
    </row>
    <row r="17" spans="3:3" x14ac:dyDescent="0.2">
      <c r="C17" s="159"/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16" sqref="A1:I16"/>
    </sheetView>
  </sheetViews>
  <sheetFormatPr baseColWidth="10" defaultRowHeight="10.5" x14ac:dyDescent="0.15"/>
  <cols>
    <col min="1" max="1" width="5.6640625" style="7" bestFit="1" customWidth="1"/>
    <col min="2" max="2" width="53.83203125" style="7" customWidth="1"/>
    <col min="3" max="9" width="16.83203125" style="7" customWidth="1"/>
    <col min="10" max="16384" width="12" style="7"/>
  </cols>
  <sheetData>
    <row r="1" spans="1:22" ht="12" x14ac:dyDescent="0.2">
      <c r="A1" s="208" t="s">
        <v>309</v>
      </c>
      <c r="B1" s="208" t="s">
        <v>356</v>
      </c>
      <c r="C1" s="209"/>
      <c r="D1" s="209"/>
      <c r="E1" s="209"/>
      <c r="F1" s="209"/>
      <c r="G1" s="209"/>
      <c r="H1" s="79" t="s">
        <v>336</v>
      </c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09"/>
      <c r="C3" s="209"/>
      <c r="D3" s="209"/>
      <c r="E3" s="209"/>
      <c r="F3" s="209"/>
      <c r="G3" s="209"/>
      <c r="H3" s="209"/>
      <c r="I3" s="210">
        <v>44561</v>
      </c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2" x14ac:dyDescent="0.2">
      <c r="A4" s="526"/>
      <c r="B4" s="527"/>
      <c r="C4" s="224" t="s">
        <v>0</v>
      </c>
      <c r="D4" s="224" t="s">
        <v>1</v>
      </c>
      <c r="E4" s="224" t="s">
        <v>2</v>
      </c>
      <c r="F4" s="224" t="s">
        <v>5</v>
      </c>
      <c r="G4" s="224" t="s">
        <v>6</v>
      </c>
      <c r="H4" s="224" t="s">
        <v>7</v>
      </c>
      <c r="I4" s="224" t="s">
        <v>8</v>
      </c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36" x14ac:dyDescent="0.2">
      <c r="A5" s="528"/>
      <c r="B5" s="529"/>
      <c r="C5" s="225" t="s">
        <v>105</v>
      </c>
      <c r="D5" s="225" t="s">
        <v>91</v>
      </c>
      <c r="E5" s="225" t="s">
        <v>90</v>
      </c>
      <c r="F5" s="224" t="s">
        <v>9</v>
      </c>
      <c r="G5" s="225" t="s">
        <v>106</v>
      </c>
      <c r="H5" s="225" t="s">
        <v>107</v>
      </c>
      <c r="I5" s="225" t="s">
        <v>628</v>
      </c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2" x14ac:dyDescent="0.2">
      <c r="A6" s="224">
        <v>1</v>
      </c>
      <c r="B6" s="226" t="s">
        <v>108</v>
      </c>
      <c r="C6" s="229" t="s">
        <v>306</v>
      </c>
      <c r="D6" s="230">
        <v>40.304701000000001</v>
      </c>
      <c r="E6" s="230">
        <v>16.640117</v>
      </c>
      <c r="F6" s="234" t="s">
        <v>306</v>
      </c>
      <c r="G6" s="234" t="s">
        <v>306</v>
      </c>
      <c r="H6" s="230">
        <v>56.944817999999998</v>
      </c>
      <c r="I6" s="230">
        <v>13.940421599999999</v>
      </c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2" x14ac:dyDescent="0.2">
      <c r="A7" s="224">
        <v>2</v>
      </c>
      <c r="B7" s="228" t="s">
        <v>109</v>
      </c>
      <c r="C7" s="235" t="s">
        <v>306</v>
      </c>
      <c r="D7" s="236" t="s">
        <v>306</v>
      </c>
      <c r="E7" s="236" t="s">
        <v>306</v>
      </c>
      <c r="F7" s="234" t="s">
        <v>306</v>
      </c>
      <c r="G7" s="234" t="s">
        <v>306</v>
      </c>
      <c r="H7" s="237" t="s">
        <v>306</v>
      </c>
      <c r="I7" s="237" t="s">
        <v>306</v>
      </c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2" x14ac:dyDescent="0.2">
      <c r="A8" s="224">
        <v>3</v>
      </c>
      <c r="B8" s="228" t="s">
        <v>110</v>
      </c>
      <c r="C8" s="238" t="s">
        <v>306</v>
      </c>
      <c r="D8" s="237" t="s">
        <v>306</v>
      </c>
      <c r="E8" s="236" t="s">
        <v>306</v>
      </c>
      <c r="F8" s="236" t="s">
        <v>306</v>
      </c>
      <c r="G8" s="237" t="s">
        <v>306</v>
      </c>
      <c r="H8" s="237" t="s">
        <v>306</v>
      </c>
      <c r="I8" s="237" t="s">
        <v>306</v>
      </c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2" x14ac:dyDescent="0.2">
      <c r="A9" s="224">
        <v>4</v>
      </c>
      <c r="B9" s="228" t="s">
        <v>111</v>
      </c>
      <c r="C9" s="238" t="s">
        <v>306</v>
      </c>
      <c r="D9" s="236" t="s">
        <v>306</v>
      </c>
      <c r="E9" s="236" t="s">
        <v>306</v>
      </c>
      <c r="F9" s="237" t="s">
        <v>306</v>
      </c>
      <c r="G9" s="237" t="s">
        <v>306</v>
      </c>
      <c r="H9" s="237" t="s">
        <v>306</v>
      </c>
      <c r="I9" s="237" t="s">
        <v>306</v>
      </c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2" x14ac:dyDescent="0.2">
      <c r="A10" s="224">
        <v>5</v>
      </c>
      <c r="B10" s="228" t="s">
        <v>114</v>
      </c>
      <c r="C10" s="238" t="s">
        <v>306</v>
      </c>
      <c r="D10" s="236" t="s">
        <v>306</v>
      </c>
      <c r="E10" s="236" t="s">
        <v>306</v>
      </c>
      <c r="F10" s="237" t="s">
        <v>306</v>
      </c>
      <c r="G10" s="237" t="s">
        <v>306</v>
      </c>
      <c r="H10" s="237" t="s">
        <v>306</v>
      </c>
      <c r="I10" s="237" t="s">
        <v>306</v>
      </c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2" x14ac:dyDescent="0.2">
      <c r="A11" s="224">
        <v>6</v>
      </c>
      <c r="B11" s="228" t="s">
        <v>115</v>
      </c>
      <c r="C11" s="238" t="s">
        <v>306</v>
      </c>
      <c r="D11" s="236" t="s">
        <v>306</v>
      </c>
      <c r="E11" s="236" t="s">
        <v>306</v>
      </c>
      <c r="F11" s="237" t="s">
        <v>306</v>
      </c>
      <c r="G11" s="237" t="s">
        <v>306</v>
      </c>
      <c r="H11" s="237" t="s">
        <v>306</v>
      </c>
      <c r="I11" s="237" t="s">
        <v>306</v>
      </c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24">
        <v>7</v>
      </c>
      <c r="B12" s="228" t="s">
        <v>116</v>
      </c>
      <c r="C12" s="238" t="s">
        <v>306</v>
      </c>
      <c r="D12" s="236" t="s">
        <v>306</v>
      </c>
      <c r="E12" s="236" t="s">
        <v>306</v>
      </c>
      <c r="F12" s="237" t="s">
        <v>306</v>
      </c>
      <c r="G12" s="237" t="s">
        <v>306</v>
      </c>
      <c r="H12" s="237" t="s">
        <v>306</v>
      </c>
      <c r="I12" s="237" t="s">
        <v>306</v>
      </c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24">
        <v>8</v>
      </c>
      <c r="B13" s="228" t="s">
        <v>112</v>
      </c>
      <c r="C13" s="238" t="s">
        <v>306</v>
      </c>
      <c r="D13" s="236" t="s">
        <v>306</v>
      </c>
      <c r="E13" s="236" t="s">
        <v>306</v>
      </c>
      <c r="F13" s="236" t="s">
        <v>306</v>
      </c>
      <c r="G13" s="236" t="s">
        <v>306</v>
      </c>
      <c r="H13" s="237" t="s">
        <v>306</v>
      </c>
      <c r="I13" s="237" t="s">
        <v>306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24">
        <v>9</v>
      </c>
      <c r="B14" s="228" t="s">
        <v>113</v>
      </c>
      <c r="C14" s="238" t="s">
        <v>306</v>
      </c>
      <c r="D14" s="236" t="s">
        <v>306</v>
      </c>
      <c r="E14" s="236" t="s">
        <v>306</v>
      </c>
      <c r="F14" s="236" t="s">
        <v>306</v>
      </c>
      <c r="G14" s="236" t="s">
        <v>306</v>
      </c>
      <c r="H14" s="237" t="s">
        <v>306</v>
      </c>
      <c r="I14" s="237" t="s">
        <v>306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s="8" customFormat="1" ht="12" x14ac:dyDescent="0.2">
      <c r="A15" s="224">
        <v>10</v>
      </c>
      <c r="B15" s="228" t="s">
        <v>10</v>
      </c>
      <c r="C15" s="229" t="s">
        <v>306</v>
      </c>
      <c r="D15" s="234" t="s">
        <v>306</v>
      </c>
      <c r="E15" s="234" t="s">
        <v>306</v>
      </c>
      <c r="F15" s="234" t="s">
        <v>306</v>
      </c>
      <c r="G15" s="234" t="s">
        <v>306</v>
      </c>
      <c r="H15" s="230" t="s">
        <v>306</v>
      </c>
      <c r="I15" s="230" t="s">
        <v>306</v>
      </c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</row>
    <row r="16" spans="1:22" s="8" customFormat="1" ht="12" x14ac:dyDescent="0.2">
      <c r="A16" s="231">
        <v>11</v>
      </c>
      <c r="B16" s="232" t="s">
        <v>55</v>
      </c>
      <c r="C16" s="240" t="s">
        <v>306</v>
      </c>
      <c r="D16" s="241" t="s">
        <v>306</v>
      </c>
      <c r="E16" s="241" t="s">
        <v>306</v>
      </c>
      <c r="F16" s="241" t="s">
        <v>306</v>
      </c>
      <c r="G16" s="241" t="s">
        <v>306</v>
      </c>
      <c r="H16" s="241" t="s">
        <v>306</v>
      </c>
      <c r="I16" s="233">
        <v>13.940421599999999</v>
      </c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</row>
    <row r="17" spans="1:22" ht="12" x14ac:dyDescent="0.2">
      <c r="A17" s="209"/>
      <c r="B17" s="209"/>
      <c r="C17" s="15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42"/>
      <c r="D19" s="242"/>
      <c r="E19" s="242"/>
      <c r="F19" s="242"/>
      <c r="G19" s="242"/>
      <c r="H19" s="242"/>
      <c r="I19" s="242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1">
    <mergeCell ref="A4:B5"/>
  </mergeCells>
  <hyperlinks>
    <hyperlink ref="H1" location="Innhold!A1" display="Tilbake til  oversikt"/>
  </hyperlinks>
  <pageMargins left="0.7" right="0.7" top="0.75" bottom="0.75" header="0.3" footer="0.3"/>
  <pageSetup paperSize="9" scale="9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H11" sqref="A1:H11"/>
    </sheetView>
  </sheetViews>
  <sheetFormatPr baseColWidth="10" defaultRowHeight="10.5" x14ac:dyDescent="0.15"/>
  <cols>
    <col min="1" max="1" width="5.33203125" style="7" bestFit="1" customWidth="1"/>
    <col min="2" max="2" width="55.83203125" style="7" bestFit="1" customWidth="1"/>
    <col min="3" max="4" width="17" style="7" customWidth="1"/>
    <col min="5" max="7" width="12" style="7"/>
    <col min="8" max="8" width="17" style="7" bestFit="1" customWidth="1"/>
    <col min="9" max="16384" width="12" style="7"/>
  </cols>
  <sheetData>
    <row r="1" spans="1:22" ht="12" x14ac:dyDescent="0.2">
      <c r="A1" s="208" t="s">
        <v>310</v>
      </c>
      <c r="B1" s="208" t="s">
        <v>357</v>
      </c>
      <c r="C1" s="209"/>
      <c r="D1" s="210">
        <v>44561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79" t="s">
        <v>336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2" x14ac:dyDescent="0.2">
      <c r="A4" s="526"/>
      <c r="B4" s="527"/>
      <c r="C4" s="224" t="s">
        <v>0</v>
      </c>
      <c r="D4" s="224" t="s">
        <v>1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24" x14ac:dyDescent="0.2">
      <c r="A5" s="528"/>
      <c r="B5" s="529"/>
      <c r="C5" s="225" t="s">
        <v>122</v>
      </c>
      <c r="D5" s="225" t="s">
        <v>92</v>
      </c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0.5" customHeight="1" x14ac:dyDescent="0.2">
      <c r="A6" s="224">
        <v>1</v>
      </c>
      <c r="B6" s="226" t="s">
        <v>117</v>
      </c>
      <c r="C6" s="227" t="s">
        <v>306</v>
      </c>
      <c r="D6" s="227" t="s">
        <v>306</v>
      </c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0.5" customHeight="1" x14ac:dyDescent="0.2">
      <c r="A7" s="224">
        <v>2</v>
      </c>
      <c r="B7" s="228" t="s">
        <v>118</v>
      </c>
      <c r="C7" s="229" t="s">
        <v>306</v>
      </c>
      <c r="D7" s="227" t="s">
        <v>306</v>
      </c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0.5" customHeight="1" x14ac:dyDescent="0.2">
      <c r="A8" s="224">
        <v>3</v>
      </c>
      <c r="B8" s="228" t="s">
        <v>119</v>
      </c>
      <c r="C8" s="229" t="s">
        <v>306</v>
      </c>
      <c r="D8" s="227" t="s">
        <v>306</v>
      </c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0.5" customHeight="1" x14ac:dyDescent="0.2">
      <c r="A9" s="224">
        <v>4</v>
      </c>
      <c r="B9" s="228" t="s">
        <v>121</v>
      </c>
      <c r="C9" s="230">
        <v>56.944817999999998</v>
      </c>
      <c r="D9" s="230">
        <v>30.27219457</v>
      </c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0.5" customHeight="1" x14ac:dyDescent="0.2">
      <c r="A10" s="224" t="s">
        <v>120</v>
      </c>
      <c r="B10" s="228" t="s">
        <v>358</v>
      </c>
      <c r="C10" s="230" t="s">
        <v>306</v>
      </c>
      <c r="D10" s="230" t="s">
        <v>306</v>
      </c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0.5" customHeight="1" x14ac:dyDescent="0.2">
      <c r="A11" s="231">
        <v>5</v>
      </c>
      <c r="B11" s="232" t="s">
        <v>55</v>
      </c>
      <c r="C11" s="233">
        <v>56.944817999999998</v>
      </c>
      <c r="D11" s="233">
        <v>30.27219457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ht="12" x14ac:dyDescent="0.2">
      <c r="A15" s="209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</row>
    <row r="16" spans="1:22" ht="12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ht="12" x14ac:dyDescent="0.2">
      <c r="A17" s="209"/>
      <c r="B17" s="209"/>
      <c r="C17" s="15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L4" sqref="L4:L6"/>
    </sheetView>
  </sheetViews>
  <sheetFormatPr baseColWidth="10" defaultRowHeight="10.5" x14ac:dyDescent="0.15"/>
  <cols>
    <col min="1" max="1" width="8.5" style="7" bestFit="1" customWidth="1"/>
    <col min="2" max="2" width="51.1640625" style="7" customWidth="1"/>
    <col min="3" max="12" width="14.5" style="7" customWidth="1"/>
    <col min="13" max="16384" width="12" style="7"/>
  </cols>
  <sheetData>
    <row r="1" spans="1:22" ht="12" x14ac:dyDescent="0.2">
      <c r="A1" s="208" t="s">
        <v>768</v>
      </c>
      <c r="B1" s="208" t="s">
        <v>359</v>
      </c>
      <c r="C1" s="209"/>
      <c r="D1" s="209"/>
      <c r="E1" s="210">
        <v>44561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2" ht="12" x14ac:dyDescent="0.2">
      <c r="A2" s="209"/>
      <c r="B2" s="209"/>
      <c r="C2" s="209"/>
      <c r="D2" s="209"/>
      <c r="E2" s="209"/>
      <c r="F2" s="209"/>
      <c r="G2" s="209"/>
      <c r="H2" s="79" t="s">
        <v>336</v>
      </c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</row>
    <row r="3" spans="1:22" ht="12" x14ac:dyDescent="0.2">
      <c r="A3" s="209"/>
      <c r="B3" s="211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</row>
    <row r="4" spans="1:22" ht="15.75" customHeight="1" x14ac:dyDescent="0.2">
      <c r="A4" s="212"/>
      <c r="B4" s="530" t="s">
        <v>93</v>
      </c>
      <c r="C4" s="530" t="s">
        <v>61</v>
      </c>
      <c r="D4" s="530"/>
      <c r="E4" s="530"/>
      <c r="F4" s="530"/>
      <c r="G4" s="530"/>
      <c r="H4" s="530"/>
      <c r="I4" s="530"/>
      <c r="J4" s="530"/>
      <c r="K4" s="532" t="s">
        <v>125</v>
      </c>
      <c r="L4" s="532" t="s">
        <v>124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2" ht="15.75" customHeight="1" x14ac:dyDescent="0.2">
      <c r="A5" s="212"/>
      <c r="B5" s="531"/>
      <c r="C5" s="213" t="s">
        <v>0</v>
      </c>
      <c r="D5" s="213" t="s">
        <v>5</v>
      </c>
      <c r="E5" s="213" t="s">
        <v>6</v>
      </c>
      <c r="F5" s="213" t="s">
        <v>7</v>
      </c>
      <c r="G5" s="213" t="s">
        <v>188</v>
      </c>
      <c r="H5" s="213" t="s">
        <v>189</v>
      </c>
      <c r="I5" s="213" t="s">
        <v>190</v>
      </c>
      <c r="J5" s="213" t="s">
        <v>191</v>
      </c>
      <c r="K5" s="533"/>
      <c r="L5" s="533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18" customHeight="1" x14ac:dyDescent="0.2">
      <c r="A6" s="214"/>
      <c r="B6" s="530"/>
      <c r="C6" s="215">
        <v>0</v>
      </c>
      <c r="D6" s="215">
        <v>0.1</v>
      </c>
      <c r="E6" s="215">
        <v>0.2</v>
      </c>
      <c r="F6" s="215">
        <v>0.5</v>
      </c>
      <c r="G6" s="215">
        <v>0.75</v>
      </c>
      <c r="H6" s="215">
        <v>1</v>
      </c>
      <c r="I6" s="215">
        <v>1.5</v>
      </c>
      <c r="J6" s="215" t="s">
        <v>62</v>
      </c>
      <c r="K6" s="532"/>
      <c r="L6" s="532"/>
      <c r="M6" s="209"/>
      <c r="N6" s="209"/>
      <c r="O6" s="209"/>
      <c r="P6" s="209"/>
      <c r="Q6" s="209"/>
      <c r="R6" s="209"/>
      <c r="S6" s="209"/>
      <c r="T6" s="209"/>
      <c r="U6" s="209"/>
      <c r="V6" s="209"/>
    </row>
    <row r="7" spans="1:22" ht="12" x14ac:dyDescent="0.2">
      <c r="A7" s="216">
        <v>1</v>
      </c>
      <c r="B7" s="217" t="s">
        <v>69</v>
      </c>
      <c r="C7" s="218" t="s">
        <v>306</v>
      </c>
      <c r="D7" s="218" t="s">
        <v>306</v>
      </c>
      <c r="E7" s="218" t="s">
        <v>306</v>
      </c>
      <c r="F7" s="218" t="s">
        <v>306</v>
      </c>
      <c r="G7" s="218" t="s">
        <v>306</v>
      </c>
      <c r="H7" s="218" t="s">
        <v>306</v>
      </c>
      <c r="I7" s="218" t="s">
        <v>306</v>
      </c>
      <c r="J7" s="218" t="s">
        <v>306</v>
      </c>
      <c r="K7" s="218" t="s">
        <v>306</v>
      </c>
      <c r="L7" s="366" t="s">
        <v>306</v>
      </c>
      <c r="M7" s="209"/>
      <c r="N7" s="209"/>
      <c r="O7" s="209"/>
      <c r="P7" s="209"/>
      <c r="Q7" s="209"/>
      <c r="R7" s="209"/>
      <c r="S7" s="209"/>
      <c r="T7" s="209"/>
      <c r="U7" s="209"/>
      <c r="V7" s="209"/>
    </row>
    <row r="8" spans="1:22" ht="12" x14ac:dyDescent="0.2">
      <c r="A8" s="216">
        <v>2</v>
      </c>
      <c r="B8" s="217" t="s">
        <v>94</v>
      </c>
      <c r="C8" s="218" t="s">
        <v>306</v>
      </c>
      <c r="D8" s="218" t="s">
        <v>306</v>
      </c>
      <c r="E8" s="218" t="s">
        <v>306</v>
      </c>
      <c r="F8" s="218" t="s">
        <v>306</v>
      </c>
      <c r="G8" s="218" t="s">
        <v>306</v>
      </c>
      <c r="H8" s="218" t="s">
        <v>306</v>
      </c>
      <c r="I8" s="218" t="s">
        <v>306</v>
      </c>
      <c r="J8" s="218" t="s">
        <v>306</v>
      </c>
      <c r="K8" s="218" t="s">
        <v>306</v>
      </c>
      <c r="L8" s="366" t="s">
        <v>306</v>
      </c>
      <c r="M8" s="209"/>
      <c r="N8" s="209"/>
      <c r="O8" s="209"/>
      <c r="P8" s="209"/>
      <c r="Q8" s="209"/>
      <c r="R8" s="209"/>
      <c r="S8" s="209"/>
      <c r="T8" s="209"/>
      <c r="U8" s="209"/>
      <c r="V8" s="209"/>
    </row>
    <row r="9" spans="1:22" ht="12" x14ac:dyDescent="0.2">
      <c r="A9" s="216">
        <v>3</v>
      </c>
      <c r="B9" s="217" t="s">
        <v>95</v>
      </c>
      <c r="C9" s="218" t="s">
        <v>306</v>
      </c>
      <c r="D9" s="218" t="s">
        <v>306</v>
      </c>
      <c r="E9" s="218" t="s">
        <v>306</v>
      </c>
      <c r="F9" s="218" t="s">
        <v>306</v>
      </c>
      <c r="G9" s="218" t="s">
        <v>306</v>
      </c>
      <c r="H9" s="218" t="s">
        <v>306</v>
      </c>
      <c r="I9" s="218" t="s">
        <v>306</v>
      </c>
      <c r="J9" s="218" t="s">
        <v>306</v>
      </c>
      <c r="K9" s="218" t="s">
        <v>306</v>
      </c>
      <c r="L9" s="366" t="s">
        <v>306</v>
      </c>
      <c r="M9" s="209"/>
      <c r="N9" s="209"/>
      <c r="O9" s="209"/>
      <c r="P9" s="209"/>
      <c r="Q9" s="209"/>
      <c r="R9" s="209"/>
      <c r="S9" s="209"/>
      <c r="T9" s="209"/>
      <c r="U9" s="209"/>
      <c r="V9" s="209"/>
    </row>
    <row r="10" spans="1:22" ht="12" x14ac:dyDescent="0.2">
      <c r="A10" s="216">
        <v>4</v>
      </c>
      <c r="B10" s="217" t="s">
        <v>70</v>
      </c>
      <c r="C10" s="218" t="s">
        <v>306</v>
      </c>
      <c r="D10" s="218" t="s">
        <v>306</v>
      </c>
      <c r="E10" s="218" t="s">
        <v>306</v>
      </c>
      <c r="F10" s="218" t="s">
        <v>306</v>
      </c>
      <c r="G10" s="218" t="s">
        <v>306</v>
      </c>
      <c r="H10" s="218" t="s">
        <v>306</v>
      </c>
      <c r="I10" s="218" t="s">
        <v>306</v>
      </c>
      <c r="J10" s="218" t="s">
        <v>306</v>
      </c>
      <c r="K10" s="218" t="s">
        <v>306</v>
      </c>
      <c r="L10" s="366" t="s">
        <v>306</v>
      </c>
      <c r="M10" s="209"/>
      <c r="N10" s="209"/>
      <c r="O10" s="209"/>
      <c r="P10" s="209"/>
      <c r="Q10" s="209"/>
      <c r="R10" s="209"/>
      <c r="S10" s="209"/>
      <c r="T10" s="209"/>
      <c r="U10" s="209"/>
      <c r="V10" s="209"/>
    </row>
    <row r="11" spans="1:22" ht="12" x14ac:dyDescent="0.2">
      <c r="A11" s="216">
        <v>6</v>
      </c>
      <c r="B11" s="217" t="s">
        <v>68</v>
      </c>
      <c r="C11" s="218" t="s">
        <v>306</v>
      </c>
      <c r="D11" s="218" t="s">
        <v>306</v>
      </c>
      <c r="E11" s="219">
        <v>48.439957999999997</v>
      </c>
      <c r="F11" s="219">
        <v>8.5048600000000008</v>
      </c>
      <c r="G11" s="219" t="s">
        <v>306</v>
      </c>
      <c r="H11" s="219" t="s">
        <v>306</v>
      </c>
      <c r="I11" s="219" t="s">
        <v>306</v>
      </c>
      <c r="J11" s="219" t="s">
        <v>306</v>
      </c>
      <c r="K11" s="219">
        <v>56.944817999999998</v>
      </c>
      <c r="L11" s="366" t="s">
        <v>306</v>
      </c>
      <c r="M11" s="209"/>
      <c r="N11" s="209"/>
      <c r="O11" s="209"/>
      <c r="P11" s="209"/>
      <c r="Q11" s="209"/>
      <c r="R11" s="209"/>
      <c r="S11" s="209"/>
      <c r="T11" s="209"/>
      <c r="U11" s="209"/>
      <c r="V11" s="209"/>
    </row>
    <row r="12" spans="1:22" ht="12" x14ac:dyDescent="0.2">
      <c r="A12" s="216">
        <v>7</v>
      </c>
      <c r="B12" s="217" t="s">
        <v>67</v>
      </c>
      <c r="C12" s="218" t="s">
        <v>306</v>
      </c>
      <c r="D12" s="218" t="s">
        <v>306</v>
      </c>
      <c r="E12" s="219" t="s">
        <v>306</v>
      </c>
      <c r="F12" s="219" t="s">
        <v>306</v>
      </c>
      <c r="G12" s="219" t="s">
        <v>306</v>
      </c>
      <c r="H12" s="219" t="s">
        <v>306</v>
      </c>
      <c r="I12" s="219" t="s">
        <v>306</v>
      </c>
      <c r="J12" s="219" t="s">
        <v>306</v>
      </c>
      <c r="K12" s="219" t="s">
        <v>306</v>
      </c>
      <c r="L12" s="366" t="s">
        <v>306</v>
      </c>
      <c r="M12" s="209"/>
      <c r="N12" s="209"/>
      <c r="O12" s="209"/>
      <c r="P12" s="209"/>
      <c r="Q12" s="209"/>
      <c r="R12" s="209"/>
      <c r="S12" s="209"/>
      <c r="T12" s="209"/>
      <c r="U12" s="209"/>
      <c r="V12" s="209"/>
    </row>
    <row r="13" spans="1:22" ht="12" x14ac:dyDescent="0.2">
      <c r="A13" s="216">
        <v>8</v>
      </c>
      <c r="B13" s="217" t="s">
        <v>66</v>
      </c>
      <c r="C13" s="218" t="s">
        <v>306</v>
      </c>
      <c r="D13" s="218" t="s">
        <v>306</v>
      </c>
      <c r="E13" s="219" t="s">
        <v>306</v>
      </c>
      <c r="F13" s="219" t="s">
        <v>306</v>
      </c>
      <c r="G13" s="219" t="s">
        <v>306</v>
      </c>
      <c r="H13" s="219" t="s">
        <v>306</v>
      </c>
      <c r="I13" s="219" t="s">
        <v>306</v>
      </c>
      <c r="J13" s="219" t="s">
        <v>306</v>
      </c>
      <c r="K13" s="219" t="s">
        <v>306</v>
      </c>
      <c r="L13" s="366" t="s">
        <v>306</v>
      </c>
      <c r="M13" s="209"/>
      <c r="N13" s="209"/>
      <c r="O13" s="209"/>
      <c r="P13" s="209"/>
      <c r="Q13" s="209"/>
      <c r="R13" s="209"/>
      <c r="S13" s="209"/>
      <c r="T13" s="209"/>
      <c r="U13" s="209"/>
      <c r="V13" s="209"/>
    </row>
    <row r="14" spans="1:22" ht="12" x14ac:dyDescent="0.2">
      <c r="A14" s="216">
        <v>9</v>
      </c>
      <c r="B14" s="217" t="s">
        <v>123</v>
      </c>
      <c r="C14" s="218" t="s">
        <v>306</v>
      </c>
      <c r="D14" s="218" t="s">
        <v>306</v>
      </c>
      <c r="E14" s="219" t="s">
        <v>306</v>
      </c>
      <c r="F14" s="219" t="s">
        <v>306</v>
      </c>
      <c r="G14" s="219" t="s">
        <v>306</v>
      </c>
      <c r="H14" s="219" t="s">
        <v>306</v>
      </c>
      <c r="I14" s="219" t="s">
        <v>306</v>
      </c>
      <c r="J14" s="219" t="s">
        <v>306</v>
      </c>
      <c r="K14" s="219" t="s">
        <v>306</v>
      </c>
      <c r="L14" s="366" t="s">
        <v>306</v>
      </c>
      <c r="M14" s="209"/>
      <c r="N14" s="209"/>
      <c r="O14" s="209"/>
      <c r="P14" s="209"/>
      <c r="Q14" s="209"/>
      <c r="R14" s="209"/>
      <c r="S14" s="209"/>
      <c r="T14" s="209"/>
      <c r="U14" s="209"/>
      <c r="V14" s="209"/>
    </row>
    <row r="15" spans="1:22" ht="12" x14ac:dyDescent="0.2">
      <c r="A15" s="216">
        <v>10</v>
      </c>
      <c r="B15" s="217" t="s">
        <v>63</v>
      </c>
      <c r="C15" s="218" t="s">
        <v>306</v>
      </c>
      <c r="D15" s="218" t="s">
        <v>306</v>
      </c>
      <c r="E15" s="219" t="s">
        <v>306</v>
      </c>
      <c r="F15" s="219" t="s">
        <v>306</v>
      </c>
      <c r="G15" s="219" t="s">
        <v>306</v>
      </c>
      <c r="H15" s="219" t="s">
        <v>306</v>
      </c>
      <c r="I15" s="219" t="s">
        <v>306</v>
      </c>
      <c r="J15" s="219" t="s">
        <v>306</v>
      </c>
      <c r="K15" s="219" t="s">
        <v>306</v>
      </c>
      <c r="L15" s="366" t="s">
        <v>306</v>
      </c>
      <c r="M15" s="209"/>
      <c r="N15" s="209"/>
      <c r="O15" s="209"/>
      <c r="P15" s="209"/>
      <c r="Q15" s="209"/>
      <c r="R15" s="209"/>
      <c r="S15" s="209"/>
      <c r="T15" s="209"/>
      <c r="U15" s="209"/>
      <c r="V15" s="209"/>
    </row>
    <row r="16" spans="1:22" ht="12" x14ac:dyDescent="0.2">
      <c r="A16" s="220">
        <v>11</v>
      </c>
      <c r="B16" s="221" t="s">
        <v>55</v>
      </c>
      <c r="C16" s="222" t="s">
        <v>306</v>
      </c>
      <c r="D16" s="222" t="s">
        <v>306</v>
      </c>
      <c r="E16" s="223">
        <v>48.439957999999997</v>
      </c>
      <c r="F16" s="223">
        <v>8.5048600000000008</v>
      </c>
      <c r="G16" s="223" t="s">
        <v>306</v>
      </c>
      <c r="H16" s="223" t="s">
        <v>306</v>
      </c>
      <c r="I16" s="223" t="s">
        <v>306</v>
      </c>
      <c r="J16" s="223" t="s">
        <v>306</v>
      </c>
      <c r="K16" s="223">
        <v>56.944817999999998</v>
      </c>
      <c r="L16" s="222" t="s">
        <v>306</v>
      </c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ht="12" x14ac:dyDescent="0.2">
      <c r="A17" s="209"/>
      <c r="B17" s="209"/>
      <c r="C17" s="72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2" x14ac:dyDescent="0.2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</row>
    <row r="19" spans="1:22" ht="12" x14ac:dyDescent="0.2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</row>
    <row r="20" spans="1:22" ht="12" x14ac:dyDescent="0.2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</row>
    <row r="21" spans="1:22" ht="12" x14ac:dyDescent="0.2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</row>
    <row r="22" spans="1:22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</row>
    <row r="23" spans="1:22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</row>
    <row r="24" spans="1:22" ht="12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</row>
    <row r="25" spans="1:22" ht="12" x14ac:dyDescent="0.2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</row>
    <row r="26" spans="1:22" ht="12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</row>
    <row r="27" spans="1:22" ht="12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</row>
    <row r="28" spans="1:22" ht="12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</row>
    <row r="29" spans="1:22" ht="12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</row>
    <row r="30" spans="1:22" ht="12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</row>
    <row r="31" spans="1:22" ht="12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</row>
    <row r="32" spans="1:22" ht="12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</row>
    <row r="33" spans="1:22" ht="12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</row>
    <row r="34" spans="1:22" ht="12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</row>
    <row r="35" spans="1:22" ht="12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</row>
    <row r="36" spans="1:22" ht="12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</row>
    <row r="37" spans="1:22" ht="12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</row>
    <row r="38" spans="1:22" ht="12" x14ac:dyDescent="0.2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</row>
    <row r="39" spans="1:22" ht="12" x14ac:dyDescent="0.2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</row>
    <row r="40" spans="1:22" ht="12" x14ac:dyDescent="0.2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7" right="0.7" top="0.75" bottom="0.75" header="0.3" footer="0.3"/>
  <pageSetup paperSize="9" scale="7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C7" sqref="C7"/>
    </sheetView>
  </sheetViews>
  <sheetFormatPr baseColWidth="10" defaultRowHeight="10.5" x14ac:dyDescent="0.15"/>
  <cols>
    <col min="1" max="1" width="7.6640625" style="1" bestFit="1" customWidth="1"/>
    <col min="2" max="2" width="30.6640625" style="1" customWidth="1"/>
    <col min="3" max="3" width="28" style="1" customWidth="1"/>
    <col min="4" max="4" width="17.5" style="1" customWidth="1"/>
    <col min="5" max="5" width="21.83203125" style="1" customWidth="1"/>
    <col min="6" max="6" width="16.33203125" style="1" bestFit="1" customWidth="1"/>
    <col min="7" max="7" width="19.5" style="1" customWidth="1"/>
    <col min="8" max="16384" width="12" style="1"/>
  </cols>
  <sheetData>
    <row r="1" spans="1:22" ht="12" x14ac:dyDescent="0.2">
      <c r="A1" s="172" t="s">
        <v>367</v>
      </c>
      <c r="B1" s="172" t="s">
        <v>361</v>
      </c>
      <c r="C1" s="146"/>
      <c r="D1" s="146"/>
      <c r="E1" s="146"/>
      <c r="F1" s="146"/>
      <c r="G1" s="197">
        <v>44561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79" t="s">
        <v>336</v>
      </c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3"/>
      <c r="B3" s="174"/>
      <c r="C3" s="183" t="s">
        <v>0</v>
      </c>
      <c r="D3" s="183" t="s">
        <v>1</v>
      </c>
      <c r="E3" s="183" t="s">
        <v>2</v>
      </c>
      <c r="F3" s="183" t="s">
        <v>5</v>
      </c>
      <c r="G3" s="183" t="s">
        <v>6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33.75" customHeight="1" x14ac:dyDescent="0.2">
      <c r="A4" s="176"/>
      <c r="B4" s="177"/>
      <c r="C4" s="205" t="s">
        <v>655</v>
      </c>
      <c r="D4" s="205" t="s">
        <v>648</v>
      </c>
      <c r="E4" s="205" t="s">
        <v>649</v>
      </c>
      <c r="F4" s="205" t="s">
        <v>650</v>
      </c>
      <c r="G4" s="205" t="s">
        <v>651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5">
        <v>1</v>
      </c>
      <c r="B5" s="183" t="s">
        <v>643</v>
      </c>
      <c r="C5" s="187">
        <v>156.5</v>
      </c>
      <c r="D5" s="187">
        <v>14</v>
      </c>
      <c r="E5" s="187">
        <v>0</v>
      </c>
      <c r="F5" s="187">
        <v>108.7</v>
      </c>
      <c r="G5" s="187">
        <v>34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2</v>
      </c>
      <c r="B6" s="183" t="s">
        <v>238</v>
      </c>
      <c r="C6" s="187"/>
      <c r="D6" s="187"/>
      <c r="E6" s="187"/>
      <c r="F6" s="187"/>
      <c r="G6" s="187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3</v>
      </c>
      <c r="B7" s="183" t="s">
        <v>644</v>
      </c>
      <c r="C7" s="187"/>
      <c r="D7" s="187"/>
      <c r="E7" s="187"/>
      <c r="F7" s="187"/>
      <c r="G7" s="187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95">
        <v>4</v>
      </c>
      <c r="B8" s="180" t="s">
        <v>174</v>
      </c>
      <c r="C8" s="181">
        <v>156.5</v>
      </c>
      <c r="D8" s="181">
        <v>14</v>
      </c>
      <c r="E8" s="181">
        <v>0</v>
      </c>
      <c r="F8" s="181">
        <v>108.7</v>
      </c>
      <c r="G8" s="181">
        <v>34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s="9" customFormat="1" ht="12" x14ac:dyDescent="0.2">
      <c r="A9" s="206"/>
      <c r="B9" s="173"/>
      <c r="C9" s="207"/>
      <c r="D9" s="207"/>
      <c r="E9" s="207"/>
      <c r="F9" s="207"/>
      <c r="G9" s="207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</row>
    <row r="10" spans="1:22" s="9" customFormat="1" ht="12" x14ac:dyDescent="0.2">
      <c r="A10" s="206"/>
      <c r="B10" s="173"/>
      <c r="C10" s="207"/>
      <c r="D10" s="207"/>
      <c r="E10" s="207"/>
      <c r="F10" s="207"/>
      <c r="G10" s="207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H2" location="Innhold!A1" display="Tilbake til  oversikt"/>
  </hyperlinks>
  <pageMargins left="0.7" right="0.7" top="0.75" bottom="0.75" header="0.3" footer="0.3"/>
  <pageSetup paperSize="9" scale="9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18" sqref="A1:I18"/>
    </sheetView>
  </sheetViews>
  <sheetFormatPr baseColWidth="10" defaultRowHeight="10.5" x14ac:dyDescent="0.15"/>
  <cols>
    <col min="1" max="1" width="7.5" style="1" bestFit="1" customWidth="1"/>
    <col min="2" max="2" width="33" style="1" bestFit="1" customWidth="1"/>
    <col min="3" max="8" width="17" style="1" customWidth="1"/>
    <col min="9" max="9" width="17" style="1" bestFit="1" customWidth="1"/>
    <col min="10" max="16384" width="12" style="1"/>
  </cols>
  <sheetData>
    <row r="1" spans="1:22" ht="12" x14ac:dyDescent="0.2">
      <c r="A1" s="172" t="s">
        <v>366</v>
      </c>
      <c r="B1" s="172" t="s">
        <v>361</v>
      </c>
      <c r="C1" s="146"/>
      <c r="D1" s="146"/>
      <c r="E1" s="146"/>
      <c r="F1" s="146"/>
      <c r="G1" s="146"/>
      <c r="H1" s="197">
        <v>44561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203" t="s">
        <v>0</v>
      </c>
      <c r="D3" s="203" t="s">
        <v>1</v>
      </c>
      <c r="E3" s="203" t="s">
        <v>2</v>
      </c>
      <c r="F3" s="203" t="s">
        <v>5</v>
      </c>
      <c r="G3" s="203" t="s">
        <v>6</v>
      </c>
      <c r="H3" s="203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534" t="s">
        <v>645</v>
      </c>
      <c r="D4" s="534"/>
      <c r="E4" s="534"/>
      <c r="F4" s="534"/>
      <c r="G4" s="534" t="s">
        <v>646</v>
      </c>
      <c r="H4" s="534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4" t="s">
        <v>371</v>
      </c>
      <c r="D5" s="534"/>
      <c r="E5" s="534" t="s">
        <v>647</v>
      </c>
      <c r="F5" s="534"/>
      <c r="G5" s="497" t="s">
        <v>371</v>
      </c>
      <c r="H5" s="497" t="s">
        <v>647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146"/>
      <c r="C6" s="203" t="s">
        <v>372</v>
      </c>
      <c r="D6" s="203" t="s">
        <v>373</v>
      </c>
      <c r="E6" s="203" t="s">
        <v>372</v>
      </c>
      <c r="F6" s="203" t="s">
        <v>373</v>
      </c>
      <c r="G6" s="497"/>
      <c r="H6" s="497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203"/>
      <c r="D7" s="203"/>
      <c r="E7" s="203"/>
      <c r="F7" s="203"/>
      <c r="G7" s="204"/>
      <c r="H7" s="204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326" t="s">
        <v>374</v>
      </c>
      <c r="C8" s="183"/>
      <c r="D8" s="187">
        <v>108.7</v>
      </c>
      <c r="E8" s="183"/>
      <c r="F8" s="183"/>
      <c r="G8" s="183"/>
      <c r="H8" s="183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326" t="s">
        <v>375</v>
      </c>
      <c r="C9" s="183"/>
      <c r="D9" s="183"/>
      <c r="E9" s="183"/>
      <c r="F9" s="183"/>
      <c r="G9" s="183"/>
      <c r="H9" s="183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326" t="s">
        <v>376</v>
      </c>
      <c r="C10" s="183"/>
      <c r="D10" s="183"/>
      <c r="E10" s="183"/>
      <c r="F10" s="183"/>
      <c r="G10" s="183"/>
      <c r="H10" s="183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326" t="s">
        <v>377</v>
      </c>
      <c r="C11" s="183"/>
      <c r="D11" s="183"/>
      <c r="E11" s="183"/>
      <c r="F11" s="183"/>
      <c r="G11" s="183"/>
      <c r="H11" s="183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326" t="s">
        <v>378</v>
      </c>
      <c r="C12" s="183"/>
      <c r="D12" s="183"/>
      <c r="E12" s="183"/>
      <c r="F12" s="183"/>
      <c r="G12" s="183"/>
      <c r="H12" s="183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326" t="s">
        <v>379</v>
      </c>
      <c r="C13" s="183"/>
      <c r="D13" s="183"/>
      <c r="E13" s="183"/>
      <c r="F13" s="183"/>
      <c r="G13" s="183"/>
      <c r="H13" s="183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326" t="s">
        <v>380</v>
      </c>
      <c r="C14" s="183"/>
      <c r="D14" s="183"/>
      <c r="E14" s="183"/>
      <c r="F14" s="183"/>
      <c r="G14" s="183"/>
      <c r="H14" s="183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326" t="s">
        <v>381</v>
      </c>
      <c r="C15" s="183"/>
      <c r="D15" s="183"/>
      <c r="E15" s="183"/>
      <c r="F15" s="183"/>
      <c r="G15" s="183"/>
      <c r="H15" s="183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80" t="s">
        <v>368</v>
      </c>
      <c r="C16" s="180"/>
      <c r="D16" s="181">
        <v>108.7</v>
      </c>
      <c r="E16" s="180"/>
      <c r="F16" s="180"/>
      <c r="G16" s="180"/>
      <c r="H16" s="180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24" sqref="I24"/>
    </sheetView>
  </sheetViews>
  <sheetFormatPr baseColWidth="10" defaultRowHeight="10.5" x14ac:dyDescent="0.15"/>
  <cols>
    <col min="1" max="1" width="5.6640625" style="1" bestFit="1" customWidth="1"/>
    <col min="2" max="2" width="25.6640625" style="1" customWidth="1"/>
    <col min="3" max="3" width="19.33203125" style="1" bestFit="1" customWidth="1"/>
    <col min="4" max="4" width="19" style="1" bestFit="1" customWidth="1"/>
    <col min="5" max="5" width="20.1640625" style="1" bestFit="1" customWidth="1"/>
    <col min="6" max="6" width="17" style="1" bestFit="1" customWidth="1"/>
    <col min="7" max="16384" width="12" style="1"/>
  </cols>
  <sheetData>
    <row r="1" spans="1:22" ht="12" x14ac:dyDescent="0.2">
      <c r="A1" s="172" t="s">
        <v>311</v>
      </c>
      <c r="B1" s="172" t="s">
        <v>362</v>
      </c>
      <c r="C1" s="146"/>
      <c r="D1" s="146"/>
      <c r="E1" s="197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74"/>
      <c r="C3" s="175" t="s">
        <v>0</v>
      </c>
      <c r="D3" s="175" t="s">
        <v>1</v>
      </c>
      <c r="E3" s="175" t="s">
        <v>2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74"/>
      <c r="C4" s="535" t="s">
        <v>239</v>
      </c>
      <c r="D4" s="535"/>
      <c r="E4" s="535" t="s">
        <v>240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77"/>
      <c r="C5" s="175" t="s">
        <v>241</v>
      </c>
      <c r="D5" s="175" t="s">
        <v>242</v>
      </c>
      <c r="E5" s="53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1</v>
      </c>
      <c r="B6" s="180" t="s">
        <v>243</v>
      </c>
      <c r="C6" s="201"/>
      <c r="D6" s="201"/>
      <c r="E6" s="201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2</v>
      </c>
      <c r="B7" s="185" t="s">
        <v>244</v>
      </c>
      <c r="C7" s="201"/>
      <c r="D7" s="201"/>
      <c r="E7" s="201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3</v>
      </c>
      <c r="B8" s="185" t="s">
        <v>245</v>
      </c>
      <c r="C8" s="201"/>
      <c r="D8" s="201"/>
      <c r="E8" s="201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4</v>
      </c>
      <c r="B9" s="185" t="s">
        <v>246</v>
      </c>
      <c r="C9" s="201"/>
      <c r="D9" s="201"/>
      <c r="E9" s="20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5</v>
      </c>
      <c r="B10" s="185" t="s">
        <v>247</v>
      </c>
      <c r="C10" s="201"/>
      <c r="D10" s="201"/>
      <c r="E10" s="201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6</v>
      </c>
      <c r="B11" s="185" t="s">
        <v>248</v>
      </c>
      <c r="C11" s="201"/>
      <c r="D11" s="201"/>
      <c r="E11" s="201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5">
        <v>7</v>
      </c>
      <c r="B12" s="186" t="s">
        <v>249</v>
      </c>
      <c r="C12" s="201"/>
      <c r="D12" s="201"/>
      <c r="E12" s="201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8</v>
      </c>
      <c r="B13" s="186" t="s">
        <v>250</v>
      </c>
      <c r="C13" s="201"/>
      <c r="D13" s="201"/>
      <c r="E13" s="201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9</v>
      </c>
      <c r="B14" s="202" t="s">
        <v>251</v>
      </c>
      <c r="C14" s="201"/>
      <c r="D14" s="201"/>
      <c r="E14" s="201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10</v>
      </c>
      <c r="B15" s="202" t="s">
        <v>252</v>
      </c>
      <c r="C15" s="201"/>
      <c r="D15" s="201"/>
      <c r="E15" s="201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 t="s">
        <v>253</v>
      </c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0"/>
  <sheetViews>
    <sheetView workbookViewId="0">
      <selection sqref="A1:E26"/>
    </sheetView>
  </sheetViews>
  <sheetFormatPr baseColWidth="10" defaultRowHeight="10.5" x14ac:dyDescent="0.15"/>
  <cols>
    <col min="1" max="1" width="6" style="1" customWidth="1"/>
    <col min="2" max="2" width="77.33203125" style="1" customWidth="1"/>
    <col min="3" max="3" width="15.5" style="1" bestFit="1" customWidth="1"/>
    <col min="4" max="4" width="12" style="1"/>
    <col min="5" max="5" width="17" style="1" bestFit="1" customWidth="1"/>
    <col min="6" max="16384" width="12" style="1"/>
  </cols>
  <sheetData>
    <row r="1" spans="1:22" ht="12" x14ac:dyDescent="0.2">
      <c r="A1" s="172" t="s">
        <v>312</v>
      </c>
      <c r="B1" s="172" t="s">
        <v>363</v>
      </c>
      <c r="C1" s="146"/>
      <c r="D1" s="197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79" t="s">
        <v>336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3"/>
      <c r="B3" s="174"/>
      <c r="C3" s="175" t="s">
        <v>0</v>
      </c>
      <c r="D3" s="175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6"/>
      <c r="B4" s="177"/>
      <c r="C4" s="175" t="s">
        <v>254</v>
      </c>
      <c r="D4" s="175" t="s">
        <v>255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5">
        <v>1</v>
      </c>
      <c r="B5" s="183" t="s">
        <v>320</v>
      </c>
      <c r="C5" s="200"/>
      <c r="D5" s="183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>
        <v>2</v>
      </c>
      <c r="B6" s="183" t="s">
        <v>322</v>
      </c>
      <c r="C6" s="183"/>
      <c r="D6" s="183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5">
        <v>3</v>
      </c>
      <c r="B7" s="183" t="s">
        <v>314</v>
      </c>
      <c r="C7" s="183"/>
      <c r="D7" s="183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4</v>
      </c>
      <c r="B8" s="183" t="s">
        <v>313</v>
      </c>
      <c r="C8" s="183"/>
      <c r="D8" s="183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5</v>
      </c>
      <c r="B9" s="183" t="s">
        <v>384</v>
      </c>
      <c r="C9" s="183"/>
      <c r="D9" s="183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6</v>
      </c>
      <c r="B10" s="183" t="s">
        <v>385</v>
      </c>
      <c r="C10" s="183"/>
      <c r="D10" s="183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7</v>
      </c>
      <c r="B11" s="183" t="s">
        <v>315</v>
      </c>
      <c r="C11" s="183"/>
      <c r="D11" s="200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5">
        <v>8</v>
      </c>
      <c r="B12" s="183" t="s">
        <v>316</v>
      </c>
      <c r="C12" s="183"/>
      <c r="D12" s="183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9</v>
      </c>
      <c r="B13" s="183" t="s">
        <v>317</v>
      </c>
      <c r="C13" s="183"/>
      <c r="D13" s="183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10</v>
      </c>
      <c r="B14" s="183" t="s">
        <v>318</v>
      </c>
      <c r="C14" s="200"/>
      <c r="D14" s="183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11</v>
      </c>
      <c r="B15" s="183" t="s">
        <v>319</v>
      </c>
      <c r="C15" s="200"/>
      <c r="D15" s="183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12</v>
      </c>
      <c r="B16" s="183" t="s">
        <v>321</v>
      </c>
      <c r="C16" s="183"/>
      <c r="D16" s="183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13</v>
      </c>
      <c r="B17" s="183" t="s">
        <v>314</v>
      </c>
      <c r="C17" s="157"/>
      <c r="D17" s="183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75">
        <v>14</v>
      </c>
      <c r="B18" s="183" t="s">
        <v>313</v>
      </c>
      <c r="C18" s="183"/>
      <c r="D18" s="183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75">
        <v>15</v>
      </c>
      <c r="B19" s="183" t="s">
        <v>384</v>
      </c>
      <c r="C19" s="183"/>
      <c r="D19" s="183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75">
        <v>16</v>
      </c>
      <c r="B20" s="183" t="s">
        <v>385</v>
      </c>
      <c r="C20" s="183"/>
      <c r="D20" s="183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75">
        <v>17</v>
      </c>
      <c r="B21" s="183" t="s">
        <v>315</v>
      </c>
      <c r="C21" s="183"/>
      <c r="D21" s="200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75">
        <v>18</v>
      </c>
      <c r="B22" s="183" t="s">
        <v>316</v>
      </c>
      <c r="C22" s="183"/>
      <c r="D22" s="183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75">
        <v>19</v>
      </c>
      <c r="B23" s="183" t="s">
        <v>317</v>
      </c>
      <c r="C23" s="183"/>
      <c r="D23" s="183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75">
        <v>20</v>
      </c>
      <c r="B24" s="183" t="s">
        <v>382</v>
      </c>
      <c r="C24" s="183"/>
      <c r="D24" s="183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73"/>
      <c r="B26" s="173" t="s">
        <v>365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73"/>
      <c r="B27" s="173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73"/>
      <c r="B28" s="173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73"/>
      <c r="B29" s="173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73"/>
      <c r="B30" s="173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73"/>
      <c r="B31" s="173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73"/>
      <c r="B32" s="173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73"/>
      <c r="B33" s="173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73"/>
      <c r="B34" s="173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73"/>
      <c r="B35" s="173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73"/>
      <c r="B36" s="173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73"/>
      <c r="B37" s="173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73"/>
      <c r="B38" s="173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73"/>
      <c r="B39" s="17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73"/>
      <c r="B40" s="173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  <row r="41" spans="1:22" x14ac:dyDescent="0.15">
      <c r="A41" s="9"/>
      <c r="B41" s="9"/>
    </row>
    <row r="42" spans="1:22" x14ac:dyDescent="0.15">
      <c r="A42" s="9"/>
      <c r="B42" s="9"/>
    </row>
    <row r="43" spans="1:22" x14ac:dyDescent="0.15">
      <c r="A43" s="9"/>
      <c r="B43" s="9"/>
    </row>
    <row r="44" spans="1:22" x14ac:dyDescent="0.15">
      <c r="A44" s="9"/>
      <c r="B44" s="9"/>
    </row>
    <row r="45" spans="1:22" x14ac:dyDescent="0.15">
      <c r="A45" s="9"/>
      <c r="B45" s="9"/>
    </row>
    <row r="46" spans="1:22" x14ac:dyDescent="0.15">
      <c r="A46" s="9"/>
      <c r="B46" s="9"/>
    </row>
    <row r="47" spans="1:22" x14ac:dyDescent="0.15">
      <c r="A47" s="9"/>
      <c r="B47" s="9"/>
    </row>
    <row r="48" spans="1:22" x14ac:dyDescent="0.15">
      <c r="A48" s="9"/>
      <c r="B48" s="9"/>
    </row>
    <row r="49" spans="1:2" x14ac:dyDescent="0.15">
      <c r="A49" s="9"/>
      <c r="B49" s="9"/>
    </row>
    <row r="50" spans="1:2" x14ac:dyDescent="0.15">
      <c r="A50" s="9"/>
      <c r="B50" s="9"/>
    </row>
  </sheetData>
  <hyperlinks>
    <hyperlink ref="E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43"/>
  <sheetViews>
    <sheetView zoomScaleNormal="100" workbookViewId="0">
      <selection activeCell="E143" sqref="A1:E143"/>
    </sheetView>
  </sheetViews>
  <sheetFormatPr baseColWidth="10" defaultColWidth="4.1640625" defaultRowHeight="10.5" outlineLevelRow="1" x14ac:dyDescent="0.15"/>
  <cols>
    <col min="1" max="1" width="4.1640625" style="29" customWidth="1"/>
    <col min="2" max="2" width="84" style="4" bestFit="1" customWidth="1"/>
    <col min="3" max="5" width="19" style="4" customWidth="1"/>
    <col min="6" max="10" width="4.1640625" style="4"/>
    <col min="11" max="11" width="4.1640625" style="4" customWidth="1"/>
    <col min="12" max="16384" width="4.1640625" style="4"/>
  </cols>
  <sheetData>
    <row r="1" spans="1:22" ht="12" x14ac:dyDescent="0.2">
      <c r="A1" s="348" t="s">
        <v>714</v>
      </c>
      <c r="B1" s="76" t="s">
        <v>652</v>
      </c>
      <c r="C1" s="133">
        <f>+Innhold!D2</f>
        <v>44561</v>
      </c>
      <c r="D1" s="13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349"/>
      <c r="B2" s="72"/>
      <c r="C2" s="72"/>
      <c r="D2" s="72"/>
      <c r="E2" s="79" t="s">
        <v>336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349"/>
      <c r="B3" s="72"/>
      <c r="C3" s="72"/>
      <c r="D3" s="72"/>
      <c r="E3" s="79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4" x14ac:dyDescent="0.2">
      <c r="A4" s="350"/>
      <c r="B4" s="351"/>
      <c r="C4" s="351" t="s">
        <v>464</v>
      </c>
      <c r="D4" s="351" t="s">
        <v>465</v>
      </c>
      <c r="E4" s="351" t="s">
        <v>466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62" t="s">
        <v>467</v>
      </c>
      <c r="B5" s="463"/>
      <c r="C5" s="463"/>
      <c r="D5" s="463"/>
      <c r="E5" s="464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352">
        <v>1</v>
      </c>
      <c r="B6" s="353" t="s">
        <v>468</v>
      </c>
      <c r="C6" s="327">
        <v>595.08996933999993</v>
      </c>
      <c r="D6" s="326"/>
      <c r="E6" s="354" t="s">
        <v>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hidden="1" customHeight="1" outlineLevel="1" x14ac:dyDescent="0.2">
      <c r="A7" s="352"/>
      <c r="B7" s="353" t="s">
        <v>587</v>
      </c>
      <c r="C7" s="355"/>
      <c r="D7" s="326"/>
      <c r="E7" s="354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hidden="1" customHeight="1" outlineLevel="1" x14ac:dyDescent="0.2">
      <c r="A8" s="352"/>
      <c r="B8" s="353" t="s">
        <v>588</v>
      </c>
      <c r="C8" s="355"/>
      <c r="D8" s="326"/>
      <c r="E8" s="35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hidden="1" customHeight="1" outlineLevel="1" x14ac:dyDescent="0.2">
      <c r="A9" s="352"/>
      <c r="B9" s="353" t="s">
        <v>589</v>
      </c>
      <c r="C9" s="355"/>
      <c r="D9" s="326"/>
      <c r="E9" s="35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ollapsed="1" x14ac:dyDescent="0.2">
      <c r="A10" s="352">
        <v>2</v>
      </c>
      <c r="B10" s="353" t="s">
        <v>469</v>
      </c>
      <c r="C10" s="327">
        <v>2950.34699194</v>
      </c>
      <c r="D10" s="326"/>
      <c r="E10" s="354" t="s">
        <v>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352">
        <v>3</v>
      </c>
      <c r="B11" s="353" t="s">
        <v>470</v>
      </c>
      <c r="C11" s="327">
        <v>473.67116499999997</v>
      </c>
      <c r="D11" s="326"/>
      <c r="E11" s="354" t="s">
        <v>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352" t="s">
        <v>471</v>
      </c>
      <c r="B12" s="353" t="s">
        <v>472</v>
      </c>
      <c r="C12" s="355"/>
      <c r="D12" s="326"/>
      <c r="E12" s="354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352">
        <v>4</v>
      </c>
      <c r="B13" s="353" t="s">
        <v>473</v>
      </c>
      <c r="C13" s="355"/>
      <c r="D13" s="326"/>
      <c r="E13" s="354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hidden="1" customHeight="1" outlineLevel="1" x14ac:dyDescent="0.2">
      <c r="A14" s="352"/>
      <c r="B14" s="353" t="s">
        <v>590</v>
      </c>
      <c r="C14" s="355"/>
      <c r="D14" s="326"/>
      <c r="E14" s="354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ollapsed="1" x14ac:dyDescent="0.2">
      <c r="A15" s="352">
        <v>5</v>
      </c>
      <c r="B15" s="353" t="s">
        <v>474</v>
      </c>
      <c r="C15" s="327">
        <v>0</v>
      </c>
      <c r="D15" s="326"/>
      <c r="E15" s="354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352" t="s">
        <v>475</v>
      </c>
      <c r="B16" s="353" t="s">
        <v>476</v>
      </c>
      <c r="C16" s="327">
        <v>162.79595499999999</v>
      </c>
      <c r="D16" s="326"/>
      <c r="E16" s="354" t="s">
        <v>5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352">
        <v>6</v>
      </c>
      <c r="B17" s="356" t="s">
        <v>477</v>
      </c>
      <c r="C17" s="156">
        <v>4181.9040812799994</v>
      </c>
      <c r="D17" s="326"/>
      <c r="E17" s="354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465" t="s">
        <v>478</v>
      </c>
      <c r="B18" s="466"/>
      <c r="C18" s="466"/>
      <c r="D18" s="466"/>
      <c r="E18" s="46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352">
        <v>7</v>
      </c>
      <c r="B19" s="353" t="s">
        <v>479</v>
      </c>
      <c r="C19" s="327">
        <v>-8.4931194199999993</v>
      </c>
      <c r="D19" s="326"/>
      <c r="E19" s="354" t="s">
        <v>480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352">
        <v>8</v>
      </c>
      <c r="B20" s="353" t="s">
        <v>481</v>
      </c>
      <c r="C20" s="327">
        <v>-261.27449526999999</v>
      </c>
      <c r="D20" s="326"/>
      <c r="E20" s="354" t="s">
        <v>6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352">
        <v>9</v>
      </c>
      <c r="B21" s="353" t="s">
        <v>482</v>
      </c>
      <c r="C21" s="355"/>
      <c r="D21" s="326"/>
      <c r="E21" s="354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24" x14ac:dyDescent="0.2">
      <c r="A22" s="352">
        <v>10</v>
      </c>
      <c r="B22" s="353" t="s">
        <v>483</v>
      </c>
      <c r="C22" s="327">
        <v>0</v>
      </c>
      <c r="D22" s="326"/>
      <c r="E22" s="354" t="s">
        <v>192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352">
        <v>11</v>
      </c>
      <c r="B23" s="353" t="s">
        <v>484</v>
      </c>
      <c r="C23" s="327">
        <v>0</v>
      </c>
      <c r="D23" s="326"/>
      <c r="E23" s="354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4" x14ac:dyDescent="0.2">
      <c r="A24" s="352">
        <v>12</v>
      </c>
      <c r="B24" s="353" t="s">
        <v>485</v>
      </c>
      <c r="C24" s="355"/>
      <c r="D24" s="326"/>
      <c r="E24" s="354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24" x14ac:dyDescent="0.2">
      <c r="A25" s="352">
        <v>13</v>
      </c>
      <c r="B25" s="353" t="s">
        <v>486</v>
      </c>
      <c r="C25" s="327">
        <v>0</v>
      </c>
      <c r="D25" s="326"/>
      <c r="E25" s="354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4" x14ac:dyDescent="0.2">
      <c r="A26" s="352">
        <v>14</v>
      </c>
      <c r="B26" s="353" t="s">
        <v>487</v>
      </c>
      <c r="C26" s="327">
        <v>0</v>
      </c>
      <c r="D26" s="326"/>
      <c r="E26" s="354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352">
        <v>15</v>
      </c>
      <c r="B27" s="353" t="s">
        <v>488</v>
      </c>
      <c r="C27" s="327">
        <v>0</v>
      </c>
      <c r="D27" s="326"/>
      <c r="E27" s="354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24" x14ac:dyDescent="0.2">
      <c r="A28" s="352">
        <v>16</v>
      </c>
      <c r="B28" s="353" t="s">
        <v>489</v>
      </c>
      <c r="C28" s="327">
        <v>0</v>
      </c>
      <c r="D28" s="326"/>
      <c r="E28" s="354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24" x14ac:dyDescent="0.2">
      <c r="A29" s="352">
        <v>17</v>
      </c>
      <c r="B29" s="353" t="s">
        <v>490</v>
      </c>
      <c r="C29" s="327">
        <v>0</v>
      </c>
      <c r="D29" s="326"/>
      <c r="E29" s="354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36" x14ac:dyDescent="0.2">
      <c r="A30" s="352">
        <v>18</v>
      </c>
      <c r="B30" s="353" t="s">
        <v>491</v>
      </c>
      <c r="C30" s="327">
        <v>-46.812924000000002</v>
      </c>
      <c r="D30" s="357">
        <v>0</v>
      </c>
      <c r="E30" s="354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48" x14ac:dyDescent="0.2">
      <c r="A31" s="352">
        <v>19</v>
      </c>
      <c r="B31" s="353" t="s">
        <v>492</v>
      </c>
      <c r="C31" s="327">
        <v>0</v>
      </c>
      <c r="D31" s="326"/>
      <c r="E31" s="354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352">
        <v>20</v>
      </c>
      <c r="B32" s="353" t="s">
        <v>482</v>
      </c>
      <c r="C32" s="355"/>
      <c r="D32" s="326"/>
      <c r="E32" s="354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352" t="s">
        <v>432</v>
      </c>
      <c r="B33" s="353" t="s">
        <v>493</v>
      </c>
      <c r="C33" s="327">
        <v>0</v>
      </c>
      <c r="D33" s="326"/>
      <c r="E33" s="354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352" t="s">
        <v>436</v>
      </c>
      <c r="B34" s="353" t="s">
        <v>494</v>
      </c>
      <c r="C34" s="355"/>
      <c r="D34" s="326"/>
      <c r="E34" s="354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352" t="s">
        <v>495</v>
      </c>
      <c r="B35" s="353" t="s">
        <v>496</v>
      </c>
      <c r="C35" s="327">
        <v>0</v>
      </c>
      <c r="D35" s="326"/>
      <c r="E35" s="354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352" t="s">
        <v>497</v>
      </c>
      <c r="B36" s="353" t="s">
        <v>498</v>
      </c>
      <c r="C36" s="327">
        <v>0</v>
      </c>
      <c r="D36" s="326"/>
      <c r="E36" s="354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24" x14ac:dyDescent="0.2">
      <c r="A37" s="352">
        <v>21</v>
      </c>
      <c r="B37" s="353" t="s">
        <v>499</v>
      </c>
      <c r="C37" s="327">
        <v>0</v>
      </c>
      <c r="D37" s="326"/>
      <c r="E37" s="354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352">
        <v>22</v>
      </c>
      <c r="B38" s="353" t="s">
        <v>500</v>
      </c>
      <c r="C38" s="327">
        <v>0</v>
      </c>
      <c r="D38" s="326"/>
      <c r="E38" s="354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24" x14ac:dyDescent="0.2">
      <c r="A39" s="352">
        <v>23</v>
      </c>
      <c r="B39" s="353" t="s">
        <v>501</v>
      </c>
      <c r="C39" s="378">
        <v>0</v>
      </c>
      <c r="D39" s="326"/>
      <c r="E39" s="354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352">
        <v>24</v>
      </c>
      <c r="B40" s="353" t="s">
        <v>482</v>
      </c>
      <c r="C40" s="355"/>
      <c r="D40" s="326"/>
      <c r="E40" s="354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22" x14ac:dyDescent="0.15">
      <c r="A41" s="30">
        <v>25</v>
      </c>
      <c r="B41" s="23" t="s">
        <v>502</v>
      </c>
      <c r="C41" s="39">
        <v>0</v>
      </c>
      <c r="D41" s="24"/>
      <c r="E41" s="32"/>
    </row>
    <row r="42" spans="1:22" x14ac:dyDescent="0.15">
      <c r="A42" s="30" t="s">
        <v>503</v>
      </c>
      <c r="B42" s="23" t="s">
        <v>504</v>
      </c>
      <c r="C42" s="39">
        <v>0</v>
      </c>
      <c r="D42" s="24"/>
      <c r="E42" s="32"/>
    </row>
    <row r="43" spans="1:22" x14ac:dyDescent="0.15">
      <c r="A43" s="30" t="s">
        <v>505</v>
      </c>
      <c r="B43" s="23" t="s">
        <v>506</v>
      </c>
      <c r="C43" s="39">
        <v>0</v>
      </c>
      <c r="D43" s="24"/>
      <c r="E43" s="32"/>
    </row>
    <row r="44" spans="1:22" x14ac:dyDescent="0.15">
      <c r="A44" s="30">
        <v>26</v>
      </c>
      <c r="B44" s="23" t="s">
        <v>507</v>
      </c>
      <c r="C44" s="36">
        <v>0</v>
      </c>
      <c r="D44" s="24"/>
      <c r="E44" s="32"/>
    </row>
    <row r="45" spans="1:22" x14ac:dyDescent="0.15">
      <c r="A45" s="30" t="s">
        <v>508</v>
      </c>
      <c r="B45" s="23" t="s">
        <v>509</v>
      </c>
      <c r="C45" s="36"/>
      <c r="D45" s="24"/>
      <c r="E45" s="32"/>
    </row>
    <row r="46" spans="1:22" ht="10.5" hidden="1" customHeight="1" outlineLevel="1" x14ac:dyDescent="0.15">
      <c r="A46" s="30"/>
      <c r="B46" s="23" t="s">
        <v>591</v>
      </c>
      <c r="C46" s="37"/>
      <c r="D46" s="24"/>
      <c r="E46" s="32"/>
    </row>
    <row r="47" spans="1:22" ht="10.5" hidden="1" customHeight="1" outlineLevel="1" x14ac:dyDescent="0.15">
      <c r="A47" s="30"/>
      <c r="B47" s="23" t="s">
        <v>592</v>
      </c>
      <c r="C47" s="37"/>
      <c r="D47" s="24"/>
      <c r="E47" s="32"/>
    </row>
    <row r="48" spans="1:22" ht="10.5" hidden="1" customHeight="1" outlineLevel="1" x14ac:dyDescent="0.15">
      <c r="A48" s="30"/>
      <c r="B48" s="23" t="s">
        <v>593</v>
      </c>
      <c r="C48" s="37"/>
      <c r="D48" s="24"/>
      <c r="E48" s="32"/>
    </row>
    <row r="49" spans="1:5" ht="10.5" hidden="1" customHeight="1" outlineLevel="1" x14ac:dyDescent="0.15">
      <c r="A49" s="30"/>
      <c r="B49" s="23" t="s">
        <v>594</v>
      </c>
      <c r="C49" s="37"/>
      <c r="D49" s="24"/>
      <c r="E49" s="32"/>
    </row>
    <row r="50" spans="1:5" ht="21" collapsed="1" x14ac:dyDescent="0.15">
      <c r="A50" s="30" t="s">
        <v>510</v>
      </c>
      <c r="B50" s="23" t="s">
        <v>511</v>
      </c>
      <c r="C50" s="37"/>
      <c r="D50" s="24"/>
      <c r="E50" s="32"/>
    </row>
    <row r="51" spans="1:5" ht="10.5" hidden="1" customHeight="1" outlineLevel="1" x14ac:dyDescent="0.15">
      <c r="A51" s="30"/>
      <c r="B51" s="23" t="s">
        <v>595</v>
      </c>
      <c r="C51" s="37"/>
      <c r="D51" s="24"/>
      <c r="E51" s="32"/>
    </row>
    <row r="52" spans="1:5" collapsed="1" x14ac:dyDescent="0.15">
      <c r="A52" s="30">
        <v>27</v>
      </c>
      <c r="B52" s="23" t="s">
        <v>512</v>
      </c>
      <c r="C52" s="36">
        <v>0</v>
      </c>
      <c r="D52" s="24"/>
      <c r="E52" s="32"/>
    </row>
    <row r="53" spans="1:5" x14ac:dyDescent="0.15">
      <c r="A53" s="30">
        <v>28</v>
      </c>
      <c r="B53" s="26" t="s">
        <v>513</v>
      </c>
      <c r="C53" s="49">
        <v>-316.58053868999997</v>
      </c>
      <c r="D53" s="24"/>
      <c r="E53" s="32"/>
    </row>
    <row r="54" spans="1:5" x14ac:dyDescent="0.15">
      <c r="A54" s="30">
        <v>29</v>
      </c>
      <c r="B54" s="26" t="s">
        <v>395</v>
      </c>
      <c r="C54" s="49">
        <v>3865.3235425899993</v>
      </c>
      <c r="D54" s="24"/>
      <c r="E54" s="32"/>
    </row>
    <row r="55" spans="1:5" ht="10.5" customHeight="1" x14ac:dyDescent="0.15">
      <c r="A55" s="459" t="s">
        <v>514</v>
      </c>
      <c r="B55" s="460"/>
      <c r="C55" s="460"/>
      <c r="D55" s="460"/>
      <c r="E55" s="461"/>
    </row>
    <row r="56" spans="1:5" x14ac:dyDescent="0.15">
      <c r="A56" s="30">
        <v>30</v>
      </c>
      <c r="B56" s="23" t="s">
        <v>468</v>
      </c>
      <c r="C56" s="36">
        <v>350</v>
      </c>
      <c r="D56" s="24"/>
      <c r="E56" s="32" t="s">
        <v>7</v>
      </c>
    </row>
    <row r="57" spans="1:5" x14ac:dyDescent="0.15">
      <c r="A57" s="30">
        <v>31</v>
      </c>
      <c r="B57" s="23" t="s">
        <v>515</v>
      </c>
      <c r="C57" s="39">
        <v>350</v>
      </c>
      <c r="D57" s="24"/>
      <c r="E57" s="32"/>
    </row>
    <row r="58" spans="1:5" x14ac:dyDescent="0.15">
      <c r="A58" s="30">
        <v>32</v>
      </c>
      <c r="B58" s="23" t="s">
        <v>516</v>
      </c>
      <c r="C58" s="36">
        <v>0</v>
      </c>
      <c r="D58" s="24"/>
      <c r="E58" s="32"/>
    </row>
    <row r="59" spans="1:5" x14ac:dyDescent="0.15">
      <c r="A59" s="30">
        <v>33</v>
      </c>
      <c r="B59" s="23" t="s">
        <v>517</v>
      </c>
      <c r="C59" s="36">
        <v>0</v>
      </c>
      <c r="D59" s="24"/>
      <c r="E59" s="32"/>
    </row>
    <row r="60" spans="1:5" x14ac:dyDescent="0.15">
      <c r="A60" s="30"/>
      <c r="B60" s="23" t="s">
        <v>596</v>
      </c>
      <c r="C60" s="37"/>
      <c r="D60" s="24"/>
      <c r="E60" s="32"/>
    </row>
    <row r="61" spans="1:5" ht="21" x14ac:dyDescent="0.15">
      <c r="A61" s="30">
        <v>34</v>
      </c>
      <c r="B61" s="23" t="s">
        <v>518</v>
      </c>
      <c r="C61" s="36">
        <v>0</v>
      </c>
      <c r="D61" s="24"/>
      <c r="E61" s="32"/>
    </row>
    <row r="62" spans="1:5" x14ac:dyDescent="0.15">
      <c r="A62" s="30">
        <v>35</v>
      </c>
      <c r="B62" s="23" t="s">
        <v>519</v>
      </c>
      <c r="C62" s="37"/>
      <c r="D62" s="24"/>
      <c r="E62" s="32"/>
    </row>
    <row r="63" spans="1:5" x14ac:dyDescent="0.15">
      <c r="A63" s="30">
        <v>36</v>
      </c>
      <c r="B63" s="26" t="s">
        <v>520</v>
      </c>
      <c r="C63" s="38">
        <v>350</v>
      </c>
      <c r="D63" s="24"/>
      <c r="E63" s="32"/>
    </row>
    <row r="64" spans="1:5" ht="10.5" customHeight="1" x14ac:dyDescent="0.15">
      <c r="A64" s="459">
        <v>349606.07</v>
      </c>
      <c r="B64" s="460"/>
      <c r="C64" s="460"/>
      <c r="D64" s="460"/>
      <c r="E64" s="461"/>
    </row>
    <row r="65" spans="1:5" ht="21" x14ac:dyDescent="0.15">
      <c r="A65" s="30">
        <v>37</v>
      </c>
      <c r="B65" s="23" t="s">
        <v>521</v>
      </c>
      <c r="C65" s="36">
        <v>0</v>
      </c>
      <c r="D65" s="24"/>
      <c r="E65" s="32"/>
    </row>
    <row r="66" spans="1:5" ht="21" x14ac:dyDescent="0.15">
      <c r="A66" s="30">
        <v>38</v>
      </c>
      <c r="B66" s="23" t="s">
        <v>522</v>
      </c>
      <c r="C66" s="36">
        <v>0</v>
      </c>
      <c r="D66" s="24"/>
      <c r="E66" s="32"/>
    </row>
    <row r="67" spans="1:5" ht="31.5" x14ac:dyDescent="0.15">
      <c r="A67" s="30">
        <v>39</v>
      </c>
      <c r="B67" s="23" t="s">
        <v>523</v>
      </c>
      <c r="C67" s="36">
        <v>0</v>
      </c>
      <c r="D67" s="24"/>
      <c r="E67" s="32"/>
    </row>
    <row r="68" spans="1:5" ht="31.5" x14ac:dyDescent="0.15">
      <c r="A68" s="30">
        <v>40</v>
      </c>
      <c r="B68" s="23" t="s">
        <v>524</v>
      </c>
      <c r="C68" s="36">
        <v>0</v>
      </c>
      <c r="D68" s="24"/>
      <c r="E68" s="32"/>
    </row>
    <row r="69" spans="1:5" x14ac:dyDescent="0.15">
      <c r="A69" s="30">
        <v>41</v>
      </c>
      <c r="B69" s="23" t="s">
        <v>525</v>
      </c>
      <c r="C69" s="36">
        <v>0</v>
      </c>
      <c r="D69" s="24"/>
      <c r="E69" s="32"/>
    </row>
    <row r="70" spans="1:5" ht="21" x14ac:dyDescent="0.15">
      <c r="A70" s="30" t="s">
        <v>526</v>
      </c>
      <c r="B70" s="23" t="s">
        <v>527</v>
      </c>
      <c r="C70" s="39">
        <v>0</v>
      </c>
      <c r="D70" s="24"/>
      <c r="E70" s="32"/>
    </row>
    <row r="71" spans="1:5" ht="10.5" hidden="1" customHeight="1" outlineLevel="1" x14ac:dyDescent="0.15">
      <c r="A71" s="30"/>
      <c r="B71" s="23" t="s">
        <v>597</v>
      </c>
      <c r="C71" s="40">
        <v>0</v>
      </c>
      <c r="D71" s="24"/>
      <c r="E71" s="32"/>
    </row>
    <row r="72" spans="1:5" ht="21" collapsed="1" x14ac:dyDescent="0.15">
      <c r="A72" s="30" t="s">
        <v>528</v>
      </c>
      <c r="B72" s="23" t="s">
        <v>529</v>
      </c>
      <c r="C72" s="37"/>
      <c r="D72" s="24"/>
      <c r="E72" s="32"/>
    </row>
    <row r="73" spans="1:5" ht="10.5" hidden="1" customHeight="1" outlineLevel="1" x14ac:dyDescent="0.15">
      <c r="A73" s="30"/>
      <c r="B73" s="23" t="s">
        <v>597</v>
      </c>
      <c r="C73" s="37"/>
      <c r="D73" s="24"/>
      <c r="E73" s="32"/>
    </row>
    <row r="74" spans="1:5" ht="21" collapsed="1" x14ac:dyDescent="0.15">
      <c r="A74" s="30" t="s">
        <v>530</v>
      </c>
      <c r="B74" s="23" t="s">
        <v>531</v>
      </c>
      <c r="C74" s="37"/>
      <c r="D74" s="24"/>
      <c r="E74" s="32"/>
    </row>
    <row r="75" spans="1:5" ht="10.5" hidden="1" customHeight="1" outlineLevel="1" x14ac:dyDescent="0.15">
      <c r="A75" s="30"/>
      <c r="B75" s="23" t="s">
        <v>598</v>
      </c>
      <c r="C75" s="37"/>
      <c r="D75" s="24"/>
      <c r="E75" s="32"/>
    </row>
    <row r="76" spans="1:5" ht="10.5" hidden="1" customHeight="1" outlineLevel="1" x14ac:dyDescent="0.15">
      <c r="A76" s="30"/>
      <c r="B76" s="23" t="s">
        <v>599</v>
      </c>
      <c r="C76" s="37"/>
      <c r="D76" s="24"/>
      <c r="E76" s="32"/>
    </row>
    <row r="77" spans="1:5" ht="10.5" hidden="1" customHeight="1" outlineLevel="1" x14ac:dyDescent="0.15">
      <c r="A77" s="30"/>
      <c r="B77" s="23" t="s">
        <v>595</v>
      </c>
      <c r="C77" s="37"/>
      <c r="D77" s="24"/>
      <c r="E77" s="32"/>
    </row>
    <row r="78" spans="1:5" collapsed="1" x14ac:dyDescent="0.15">
      <c r="A78" s="30">
        <v>42</v>
      </c>
      <c r="B78" s="23" t="s">
        <v>532</v>
      </c>
      <c r="C78" s="36">
        <v>0</v>
      </c>
      <c r="D78" s="24"/>
      <c r="E78" s="32"/>
    </row>
    <row r="79" spans="1:5" x14ac:dyDescent="0.15">
      <c r="A79" s="30">
        <v>43</v>
      </c>
      <c r="B79" s="26" t="s">
        <v>533</v>
      </c>
      <c r="C79" s="38">
        <v>0</v>
      </c>
      <c r="D79" s="24"/>
      <c r="E79" s="32"/>
    </row>
    <row r="80" spans="1:5" x14ac:dyDescent="0.15">
      <c r="A80" s="30">
        <v>44</v>
      </c>
      <c r="B80" s="26" t="s">
        <v>396</v>
      </c>
      <c r="C80" s="38">
        <v>350</v>
      </c>
      <c r="D80" s="24"/>
      <c r="E80" s="32"/>
    </row>
    <row r="81" spans="1:5" x14ac:dyDescent="0.15">
      <c r="A81" s="30">
        <v>45</v>
      </c>
      <c r="B81" s="26" t="s">
        <v>534</v>
      </c>
      <c r="C81" s="38">
        <v>4215.3235425899993</v>
      </c>
      <c r="D81" s="24"/>
      <c r="E81" s="32"/>
    </row>
    <row r="82" spans="1:5" ht="10.5" customHeight="1" x14ac:dyDescent="0.15">
      <c r="A82" s="459" t="s">
        <v>535</v>
      </c>
      <c r="B82" s="460"/>
      <c r="C82" s="460"/>
      <c r="D82" s="460"/>
      <c r="E82" s="461"/>
    </row>
    <row r="83" spans="1:5" x14ac:dyDescent="0.15">
      <c r="A83" s="30">
        <v>46</v>
      </c>
      <c r="B83" s="23" t="s">
        <v>468</v>
      </c>
      <c r="C83" s="36">
        <v>400</v>
      </c>
      <c r="D83" s="24"/>
      <c r="E83" s="32" t="s">
        <v>8</v>
      </c>
    </row>
    <row r="84" spans="1:5" x14ac:dyDescent="0.15">
      <c r="A84" s="30">
        <v>47</v>
      </c>
      <c r="B84" s="23" t="s">
        <v>536</v>
      </c>
      <c r="C84" s="36">
        <v>0</v>
      </c>
      <c r="D84" s="24"/>
      <c r="E84" s="32"/>
    </row>
    <row r="85" spans="1:5" ht="10.5" hidden="1" customHeight="1" outlineLevel="1" x14ac:dyDescent="0.15">
      <c r="A85" s="30"/>
      <c r="B85" s="23" t="s">
        <v>600</v>
      </c>
      <c r="C85" s="37"/>
      <c r="D85" s="24"/>
      <c r="E85" s="32"/>
    </row>
    <row r="86" spans="1:5" ht="21" collapsed="1" x14ac:dyDescent="0.15">
      <c r="A86" s="30">
        <v>48</v>
      </c>
      <c r="B86" s="23" t="s">
        <v>537</v>
      </c>
      <c r="C86" s="36">
        <v>0</v>
      </c>
      <c r="D86" s="24"/>
      <c r="E86" s="32"/>
    </row>
    <row r="87" spans="1:5" x14ac:dyDescent="0.15">
      <c r="A87" s="30">
        <v>49</v>
      </c>
      <c r="B87" s="23" t="s">
        <v>519</v>
      </c>
      <c r="C87" s="37"/>
      <c r="D87" s="24"/>
      <c r="E87" s="32"/>
    </row>
    <row r="88" spans="1:5" x14ac:dyDescent="0.15">
      <c r="A88" s="30">
        <v>50</v>
      </c>
      <c r="B88" s="23" t="s">
        <v>538</v>
      </c>
      <c r="C88" s="37"/>
      <c r="D88" s="24"/>
      <c r="E88" s="32"/>
    </row>
    <row r="89" spans="1:5" x14ac:dyDescent="0.15">
      <c r="A89" s="30">
        <v>51</v>
      </c>
      <c r="B89" s="26" t="s">
        <v>539</v>
      </c>
      <c r="C89" s="38">
        <v>400</v>
      </c>
      <c r="D89" s="24"/>
      <c r="E89" s="32"/>
    </row>
    <row r="90" spans="1:5" ht="10.5" customHeight="1" x14ac:dyDescent="0.15">
      <c r="A90" s="459" t="s">
        <v>540</v>
      </c>
      <c r="B90" s="460"/>
      <c r="C90" s="460"/>
      <c r="D90" s="460"/>
      <c r="E90" s="461"/>
    </row>
    <row r="91" spans="1:5" x14ac:dyDescent="0.15">
      <c r="A91" s="30">
        <v>52</v>
      </c>
      <c r="B91" s="23" t="s">
        <v>541</v>
      </c>
      <c r="C91" s="36">
        <v>0</v>
      </c>
      <c r="D91" s="24"/>
      <c r="E91" s="32"/>
    </row>
    <row r="92" spans="1:5" ht="21" x14ac:dyDescent="0.15">
      <c r="A92" s="30">
        <v>53</v>
      </c>
      <c r="B92" s="23" t="s">
        <v>542</v>
      </c>
      <c r="C92" s="36">
        <v>0</v>
      </c>
      <c r="D92" s="24"/>
      <c r="E92" s="32"/>
    </row>
    <row r="93" spans="1:5" ht="31.5" x14ac:dyDescent="0.15">
      <c r="A93" s="30">
        <v>54</v>
      </c>
      <c r="B93" s="23" t="s">
        <v>543</v>
      </c>
      <c r="C93" s="36">
        <v>0</v>
      </c>
      <c r="D93" s="24"/>
      <c r="E93" s="32"/>
    </row>
    <row r="94" spans="1:5" x14ac:dyDescent="0.15">
      <c r="A94" s="30" t="s">
        <v>544</v>
      </c>
      <c r="B94" s="23" t="s">
        <v>545</v>
      </c>
      <c r="C94" s="39">
        <v>0</v>
      </c>
      <c r="D94" s="24"/>
      <c r="E94" s="32"/>
    </row>
    <row r="95" spans="1:5" x14ac:dyDescent="0.15">
      <c r="A95" s="30" t="s">
        <v>546</v>
      </c>
      <c r="B95" s="23" t="s">
        <v>547</v>
      </c>
      <c r="C95" s="39">
        <v>0</v>
      </c>
      <c r="D95" s="24"/>
      <c r="E95" s="32"/>
    </row>
    <row r="96" spans="1:5" ht="31.5" x14ac:dyDescent="0.15">
      <c r="A96" s="30">
        <v>55</v>
      </c>
      <c r="B96" s="23" t="s">
        <v>548</v>
      </c>
      <c r="C96" s="36">
        <v>0</v>
      </c>
      <c r="D96" s="24"/>
      <c r="E96" s="32"/>
    </row>
    <row r="97" spans="1:5" x14ac:dyDescent="0.15">
      <c r="A97" s="30">
        <v>56</v>
      </c>
      <c r="B97" s="23" t="s">
        <v>549</v>
      </c>
      <c r="C97" s="36">
        <v>0</v>
      </c>
      <c r="D97" s="24"/>
      <c r="E97" s="32"/>
    </row>
    <row r="98" spans="1:5" ht="21" x14ac:dyDescent="0.15">
      <c r="A98" s="30" t="s">
        <v>550</v>
      </c>
      <c r="B98" s="23" t="s">
        <v>551</v>
      </c>
      <c r="C98" s="39">
        <v>0</v>
      </c>
      <c r="D98" s="24"/>
      <c r="E98" s="32"/>
    </row>
    <row r="99" spans="1:5" ht="10.5" hidden="1" customHeight="1" outlineLevel="1" x14ac:dyDescent="0.15">
      <c r="A99" s="30"/>
      <c r="B99" s="23" t="s">
        <v>597</v>
      </c>
      <c r="C99" s="41">
        <v>0</v>
      </c>
      <c r="D99" s="24"/>
      <c r="E99" s="32"/>
    </row>
    <row r="100" spans="1:5" ht="21" collapsed="1" x14ac:dyDescent="0.15">
      <c r="A100" s="30" t="s">
        <v>552</v>
      </c>
      <c r="B100" s="23" t="s">
        <v>553</v>
      </c>
      <c r="C100" s="37"/>
      <c r="D100" s="24"/>
      <c r="E100" s="32"/>
    </row>
    <row r="101" spans="1:5" ht="10.5" hidden="1" customHeight="1" outlineLevel="1" x14ac:dyDescent="0.15">
      <c r="A101" s="30"/>
      <c r="B101" s="23" t="s">
        <v>597</v>
      </c>
      <c r="C101" s="37"/>
      <c r="D101" s="24"/>
      <c r="E101" s="32"/>
    </row>
    <row r="102" spans="1:5" ht="21" collapsed="1" x14ac:dyDescent="0.15">
      <c r="A102" s="30" t="s">
        <v>554</v>
      </c>
      <c r="B102" s="23" t="s">
        <v>555</v>
      </c>
      <c r="C102" s="36">
        <v>0</v>
      </c>
      <c r="D102" s="24"/>
      <c r="E102" s="32"/>
    </row>
    <row r="103" spans="1:5" ht="10.5" hidden="1" customHeight="1" outlineLevel="1" x14ac:dyDescent="0.15">
      <c r="A103" s="30"/>
      <c r="B103" s="23" t="s">
        <v>598</v>
      </c>
      <c r="C103" s="25"/>
      <c r="D103" s="24"/>
      <c r="E103" s="32"/>
    </row>
    <row r="104" spans="1:5" ht="10.5" hidden="1" customHeight="1" outlineLevel="1" x14ac:dyDescent="0.15">
      <c r="A104" s="30"/>
      <c r="B104" s="23" t="s">
        <v>601</v>
      </c>
      <c r="C104" s="25"/>
      <c r="D104" s="24"/>
      <c r="E104" s="32"/>
    </row>
    <row r="105" spans="1:5" ht="10.5" hidden="1" customHeight="1" outlineLevel="1" x14ac:dyDescent="0.15">
      <c r="A105" s="30"/>
      <c r="B105" s="23" t="s">
        <v>602</v>
      </c>
      <c r="C105" s="25"/>
      <c r="D105" s="24"/>
      <c r="E105" s="32"/>
    </row>
    <row r="106" spans="1:5" collapsed="1" x14ac:dyDescent="0.15">
      <c r="A106" s="30">
        <v>57</v>
      </c>
      <c r="B106" s="26" t="s">
        <v>556</v>
      </c>
      <c r="C106" s="38">
        <v>0</v>
      </c>
      <c r="D106" s="24"/>
      <c r="E106" s="32"/>
    </row>
    <row r="107" spans="1:5" x14ac:dyDescent="0.15">
      <c r="A107" s="30">
        <v>58</v>
      </c>
      <c r="B107" s="26" t="s">
        <v>397</v>
      </c>
      <c r="C107" s="38">
        <v>400</v>
      </c>
      <c r="D107" s="24"/>
      <c r="E107" s="32"/>
    </row>
    <row r="108" spans="1:5" x14ac:dyDescent="0.15">
      <c r="A108" s="30">
        <v>59</v>
      </c>
      <c r="B108" s="26" t="s">
        <v>557</v>
      </c>
      <c r="C108" s="38">
        <v>4615.3235425899993</v>
      </c>
      <c r="D108" s="24"/>
      <c r="E108" s="32"/>
    </row>
    <row r="109" spans="1:5" x14ac:dyDescent="0.15">
      <c r="A109" s="30" t="s">
        <v>558</v>
      </c>
      <c r="B109" s="23" t="s">
        <v>559</v>
      </c>
      <c r="C109" s="25"/>
      <c r="D109" s="24"/>
      <c r="E109" s="32"/>
    </row>
    <row r="110" spans="1:5" ht="10.5" hidden="1" customHeight="1" outlineLevel="1" x14ac:dyDescent="0.15">
      <c r="A110" s="30"/>
      <c r="B110" s="23" t="s">
        <v>603</v>
      </c>
      <c r="C110" s="25"/>
      <c r="D110" s="24"/>
      <c r="E110" s="32"/>
    </row>
    <row r="111" spans="1:5" ht="10.5" hidden="1" customHeight="1" outlineLevel="1" x14ac:dyDescent="0.15">
      <c r="A111" s="30"/>
      <c r="B111" s="23" t="s">
        <v>604</v>
      </c>
      <c r="C111" s="25"/>
      <c r="D111" s="24"/>
      <c r="E111" s="32"/>
    </row>
    <row r="112" spans="1:5" ht="10.5" hidden="1" customHeight="1" outlineLevel="1" x14ac:dyDescent="0.15">
      <c r="A112" s="30"/>
      <c r="B112" s="23" t="s">
        <v>605</v>
      </c>
      <c r="C112" s="25"/>
      <c r="D112" s="24"/>
      <c r="E112" s="32"/>
    </row>
    <row r="113" spans="1:5" collapsed="1" x14ac:dyDescent="0.15">
      <c r="A113" s="30">
        <v>60</v>
      </c>
      <c r="B113" s="26" t="s">
        <v>11</v>
      </c>
      <c r="C113" s="38">
        <v>21189.96699307</v>
      </c>
      <c r="D113" s="24"/>
      <c r="E113" s="32"/>
    </row>
    <row r="114" spans="1:5" ht="10.5" customHeight="1" x14ac:dyDescent="0.15">
      <c r="A114" s="459" t="s">
        <v>560</v>
      </c>
      <c r="B114" s="460"/>
      <c r="C114" s="460"/>
      <c r="D114" s="460"/>
      <c r="E114" s="461"/>
    </row>
    <row r="115" spans="1:5" x14ac:dyDescent="0.15">
      <c r="A115" s="30">
        <v>61</v>
      </c>
      <c r="B115" s="23" t="s">
        <v>561</v>
      </c>
      <c r="C115" s="42">
        <v>0.18241291002737856</v>
      </c>
      <c r="D115" s="24"/>
      <c r="E115" s="32"/>
    </row>
    <row r="116" spans="1:5" x14ac:dyDescent="0.15">
      <c r="A116" s="30">
        <v>62</v>
      </c>
      <c r="B116" s="23" t="s">
        <v>562</v>
      </c>
      <c r="C116" s="42">
        <v>0.19893016086191098</v>
      </c>
      <c r="D116" s="24"/>
      <c r="E116" s="32"/>
    </row>
    <row r="117" spans="1:5" x14ac:dyDescent="0.15">
      <c r="A117" s="30">
        <v>63</v>
      </c>
      <c r="B117" s="23" t="s">
        <v>563</v>
      </c>
      <c r="C117" s="42">
        <v>0.21780701895851948</v>
      </c>
      <c r="D117" s="24"/>
      <c r="E117" s="32"/>
    </row>
    <row r="118" spans="1:5" x14ac:dyDescent="0.15">
      <c r="A118" s="30">
        <v>64</v>
      </c>
      <c r="B118" s="23" t="s">
        <v>564</v>
      </c>
      <c r="C118" s="28">
        <v>0.11</v>
      </c>
      <c r="D118" s="24"/>
      <c r="E118" s="32"/>
    </row>
    <row r="119" spans="1:5" x14ac:dyDescent="0.15">
      <c r="A119" s="30">
        <v>65</v>
      </c>
      <c r="B119" s="23" t="s">
        <v>565</v>
      </c>
      <c r="C119" s="27">
        <v>2.5000000000000001E-2</v>
      </c>
      <c r="D119" s="24"/>
      <c r="E119" s="32"/>
    </row>
    <row r="120" spans="1:5" x14ac:dyDescent="0.15">
      <c r="A120" s="30">
        <v>66</v>
      </c>
      <c r="B120" s="23" t="s">
        <v>566</v>
      </c>
      <c r="C120" s="27">
        <v>0.01</v>
      </c>
      <c r="D120" s="24"/>
      <c r="E120" s="18"/>
    </row>
    <row r="121" spans="1:5" x14ac:dyDescent="0.15">
      <c r="A121" s="30">
        <v>67</v>
      </c>
      <c r="B121" s="23" t="s">
        <v>567</v>
      </c>
      <c r="C121" s="27">
        <v>0.03</v>
      </c>
      <c r="D121" s="24"/>
      <c r="E121" s="18"/>
    </row>
    <row r="122" spans="1:5" x14ac:dyDescent="0.15">
      <c r="A122" s="30" t="s">
        <v>568</v>
      </c>
      <c r="B122" s="23" t="s">
        <v>569</v>
      </c>
      <c r="C122" s="27">
        <v>0</v>
      </c>
      <c r="D122" s="24"/>
      <c r="E122" s="18"/>
    </row>
    <row r="123" spans="1:5" x14ac:dyDescent="0.15">
      <c r="A123" s="30">
        <v>68</v>
      </c>
      <c r="B123" s="23" t="s">
        <v>570</v>
      </c>
      <c r="C123" s="42">
        <v>0.13741291005713885</v>
      </c>
      <c r="D123" s="24"/>
      <c r="E123" s="18"/>
    </row>
    <row r="124" spans="1:5" x14ac:dyDescent="0.15">
      <c r="A124" s="30">
        <v>69</v>
      </c>
      <c r="B124" s="23" t="s">
        <v>571</v>
      </c>
      <c r="C124" s="25"/>
      <c r="D124" s="24"/>
      <c r="E124" s="18"/>
    </row>
    <row r="125" spans="1:5" x14ac:dyDescent="0.15">
      <c r="A125" s="30">
        <v>70</v>
      </c>
      <c r="B125" s="23" t="s">
        <v>571</v>
      </c>
      <c r="C125" s="25"/>
      <c r="D125" s="24"/>
      <c r="E125" s="18"/>
    </row>
    <row r="126" spans="1:5" x14ac:dyDescent="0.15">
      <c r="A126" s="30">
        <v>71</v>
      </c>
      <c r="B126" s="23" t="s">
        <v>571</v>
      </c>
      <c r="C126" s="25"/>
      <c r="D126" s="24"/>
      <c r="E126" s="18"/>
    </row>
    <row r="127" spans="1:5" x14ac:dyDescent="0.15">
      <c r="A127" s="459" t="s">
        <v>572</v>
      </c>
      <c r="B127" s="460"/>
      <c r="C127" s="460"/>
      <c r="D127" s="460"/>
      <c r="E127" s="461"/>
    </row>
    <row r="128" spans="1:5" ht="31.5" x14ac:dyDescent="0.15">
      <c r="A128" s="30">
        <v>72</v>
      </c>
      <c r="B128" s="23" t="s">
        <v>573</v>
      </c>
      <c r="C128" s="39">
        <v>268.87299200000001</v>
      </c>
      <c r="D128" s="24"/>
      <c r="E128" s="18"/>
    </row>
    <row r="129" spans="1:5" ht="31.5" x14ac:dyDescent="0.15">
      <c r="A129" s="30">
        <v>73</v>
      </c>
      <c r="B129" s="23" t="s">
        <v>574</v>
      </c>
      <c r="C129" s="39">
        <v>252.18503749999999</v>
      </c>
      <c r="D129" s="24"/>
      <c r="E129" s="18"/>
    </row>
    <row r="130" spans="1:5" x14ac:dyDescent="0.15">
      <c r="A130" s="30">
        <v>74</v>
      </c>
      <c r="B130" s="23" t="s">
        <v>482</v>
      </c>
      <c r="C130" s="25"/>
      <c r="D130" s="24"/>
      <c r="E130" s="18"/>
    </row>
    <row r="131" spans="1:5" ht="21" x14ac:dyDescent="0.15">
      <c r="A131" s="30">
        <v>75</v>
      </c>
      <c r="B131" s="23" t="s">
        <v>575</v>
      </c>
      <c r="C131" s="39">
        <v>0</v>
      </c>
      <c r="D131" s="24"/>
      <c r="E131" s="18"/>
    </row>
    <row r="132" spans="1:5" x14ac:dyDescent="0.15">
      <c r="A132" s="459" t="s">
        <v>576</v>
      </c>
      <c r="B132" s="460"/>
      <c r="C132" s="460"/>
      <c r="D132" s="460"/>
      <c r="E132" s="461"/>
    </row>
    <row r="133" spans="1:5" x14ac:dyDescent="0.15">
      <c r="A133" s="30">
        <v>76</v>
      </c>
      <c r="B133" s="23" t="s">
        <v>577</v>
      </c>
      <c r="C133" s="25"/>
      <c r="D133" s="24"/>
      <c r="E133" s="18"/>
    </row>
    <row r="134" spans="1:5" x14ac:dyDescent="0.15">
      <c r="A134" s="30">
        <v>77</v>
      </c>
      <c r="B134" s="23" t="s">
        <v>578</v>
      </c>
      <c r="C134" s="25"/>
      <c r="D134" s="24"/>
      <c r="E134" s="18"/>
    </row>
    <row r="135" spans="1:5" x14ac:dyDescent="0.15">
      <c r="A135" s="30">
        <v>78</v>
      </c>
      <c r="B135" s="23" t="s">
        <v>538</v>
      </c>
      <c r="C135" s="25"/>
      <c r="D135" s="24"/>
      <c r="E135" s="18"/>
    </row>
    <row r="136" spans="1:5" x14ac:dyDescent="0.15">
      <c r="A136" s="30">
        <v>79</v>
      </c>
      <c r="B136" s="23" t="s">
        <v>579</v>
      </c>
      <c r="C136" s="25"/>
      <c r="D136" s="24"/>
      <c r="E136" s="18"/>
    </row>
    <row r="137" spans="1:5" x14ac:dyDescent="0.15">
      <c r="A137" s="459" t="s">
        <v>580</v>
      </c>
      <c r="B137" s="460"/>
      <c r="C137" s="460"/>
      <c r="D137" s="460"/>
      <c r="E137" s="461"/>
    </row>
    <row r="138" spans="1:5" ht="10.5" customHeight="1" x14ac:dyDescent="0.15">
      <c r="A138" s="30">
        <v>80</v>
      </c>
      <c r="B138" s="23" t="s">
        <v>581</v>
      </c>
      <c r="C138" s="25"/>
      <c r="D138" s="24"/>
      <c r="E138" s="18"/>
    </row>
    <row r="139" spans="1:5" x14ac:dyDescent="0.15">
      <c r="A139" s="30">
        <v>81</v>
      </c>
      <c r="B139" s="23" t="s">
        <v>582</v>
      </c>
      <c r="C139" s="25"/>
      <c r="D139" s="24"/>
      <c r="E139" s="18"/>
    </row>
    <row r="140" spans="1:5" x14ac:dyDescent="0.15">
      <c r="A140" s="30">
        <v>82</v>
      </c>
      <c r="B140" s="23" t="s">
        <v>583</v>
      </c>
      <c r="C140" s="25"/>
      <c r="D140" s="24"/>
      <c r="E140" s="18"/>
    </row>
    <row r="141" spans="1:5" x14ac:dyDescent="0.15">
      <c r="A141" s="30">
        <v>83</v>
      </c>
      <c r="B141" s="23" t="s">
        <v>584</v>
      </c>
      <c r="C141" s="25"/>
      <c r="D141" s="24"/>
      <c r="E141" s="18"/>
    </row>
    <row r="142" spans="1:5" x14ac:dyDescent="0.15">
      <c r="A142" s="30">
        <v>84</v>
      </c>
      <c r="B142" s="23" t="s">
        <v>585</v>
      </c>
      <c r="C142" s="25"/>
      <c r="D142" s="24"/>
      <c r="E142" s="18"/>
    </row>
    <row r="143" spans="1:5" x14ac:dyDescent="0.15">
      <c r="A143" s="30">
        <v>85</v>
      </c>
      <c r="B143" s="23" t="s">
        <v>586</v>
      </c>
      <c r="C143" s="25"/>
      <c r="D143" s="24"/>
      <c r="E143" s="18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L19" sqref="A1:L19"/>
    </sheetView>
  </sheetViews>
  <sheetFormatPr baseColWidth="10" defaultRowHeight="10.5" x14ac:dyDescent="0.15"/>
  <cols>
    <col min="1" max="1" width="5.33203125" style="1" bestFit="1" customWidth="1"/>
    <col min="2" max="2" width="22.5" style="1" customWidth="1"/>
    <col min="3" max="11" width="10.33203125" style="1" customWidth="1"/>
    <col min="12" max="12" width="6" style="1" customWidth="1"/>
    <col min="13" max="16384" width="12" style="1"/>
  </cols>
  <sheetData>
    <row r="1" spans="1:22" ht="12" x14ac:dyDescent="0.2">
      <c r="A1" s="172" t="s">
        <v>323</v>
      </c>
      <c r="B1" s="172" t="s">
        <v>629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97">
        <v>44561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9" t="s">
        <v>0</v>
      </c>
      <c r="D4" s="190" t="s">
        <v>1</v>
      </c>
      <c r="E4" s="191" t="s">
        <v>2</v>
      </c>
      <c r="F4" s="189" t="s">
        <v>6</v>
      </c>
      <c r="G4" s="190" t="s">
        <v>7</v>
      </c>
      <c r="H4" s="191" t="s">
        <v>8</v>
      </c>
      <c r="I4" s="190" t="s">
        <v>189</v>
      </c>
      <c r="J4" s="190" t="s">
        <v>190</v>
      </c>
      <c r="K4" s="191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6" t="s">
        <v>256</v>
      </c>
      <c r="D5" s="537"/>
      <c r="E5" s="538"/>
      <c r="F5" s="536" t="s">
        <v>257</v>
      </c>
      <c r="G5" s="537"/>
      <c r="H5" s="538"/>
      <c r="I5" s="536" t="s">
        <v>258</v>
      </c>
      <c r="J5" s="537"/>
      <c r="K5" s="538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6"/>
      <c r="B6" s="176"/>
      <c r="C6" s="189" t="s">
        <v>259</v>
      </c>
      <c r="D6" s="190" t="s">
        <v>260</v>
      </c>
      <c r="E6" s="191" t="s">
        <v>261</v>
      </c>
      <c r="F6" s="189" t="s">
        <v>259</v>
      </c>
      <c r="G6" s="190" t="s">
        <v>260</v>
      </c>
      <c r="H6" s="191" t="s">
        <v>261</v>
      </c>
      <c r="I6" s="190" t="s">
        <v>259</v>
      </c>
      <c r="J6" s="190" t="s">
        <v>260</v>
      </c>
      <c r="K6" s="191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2">
        <v>1</v>
      </c>
      <c r="B7" s="193" t="s">
        <v>325</v>
      </c>
      <c r="C7" s="194"/>
      <c r="D7" s="194"/>
      <c r="E7" s="194"/>
      <c r="F7" s="194"/>
      <c r="G7" s="194"/>
      <c r="H7" s="194"/>
      <c r="I7" s="194"/>
      <c r="J7" s="198"/>
      <c r="K7" s="194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2</v>
      </c>
      <c r="B8" s="183" t="s">
        <v>262</v>
      </c>
      <c r="C8" s="183"/>
      <c r="D8" s="183"/>
      <c r="E8" s="183"/>
      <c r="F8" s="183"/>
      <c r="G8" s="183"/>
      <c r="H8" s="183"/>
      <c r="I8" s="183"/>
      <c r="J8" s="187"/>
      <c r="K8" s="183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3</v>
      </c>
      <c r="B9" s="183" t="s">
        <v>263</v>
      </c>
      <c r="C9" s="183"/>
      <c r="D9" s="183"/>
      <c r="E9" s="183"/>
      <c r="F9" s="183"/>
      <c r="G9" s="183"/>
      <c r="H9" s="183"/>
      <c r="I9" s="183"/>
      <c r="J9" s="187"/>
      <c r="K9" s="183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4</v>
      </c>
      <c r="B10" s="183" t="s">
        <v>264</v>
      </c>
      <c r="C10" s="183"/>
      <c r="D10" s="183"/>
      <c r="E10" s="183"/>
      <c r="F10" s="183"/>
      <c r="G10" s="183"/>
      <c r="H10" s="183"/>
      <c r="I10" s="183"/>
      <c r="J10" s="187"/>
      <c r="K10" s="183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5</v>
      </c>
      <c r="B11" s="183" t="s">
        <v>265</v>
      </c>
      <c r="C11" s="183"/>
      <c r="D11" s="183"/>
      <c r="E11" s="183"/>
      <c r="F11" s="183"/>
      <c r="G11" s="183"/>
      <c r="H11" s="183"/>
      <c r="I11" s="183"/>
      <c r="J11" s="187"/>
      <c r="K11" s="183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5">
        <v>6</v>
      </c>
      <c r="B12" s="196" t="s">
        <v>324</v>
      </c>
      <c r="C12" s="180"/>
      <c r="D12" s="180"/>
      <c r="E12" s="180"/>
      <c r="F12" s="180"/>
      <c r="G12" s="180"/>
      <c r="H12" s="180"/>
      <c r="I12" s="180"/>
      <c r="J12" s="187"/>
      <c r="K12" s="187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7</v>
      </c>
      <c r="B13" s="183" t="s">
        <v>266</v>
      </c>
      <c r="C13" s="183"/>
      <c r="D13" s="183"/>
      <c r="E13" s="183"/>
      <c r="F13" s="183"/>
      <c r="G13" s="183"/>
      <c r="H13" s="183"/>
      <c r="I13" s="183"/>
      <c r="J13" s="187"/>
      <c r="K13" s="183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8</v>
      </c>
      <c r="B14" s="183" t="s">
        <v>267</v>
      </c>
      <c r="C14" s="183"/>
      <c r="D14" s="183"/>
      <c r="E14" s="183"/>
      <c r="F14" s="183"/>
      <c r="G14" s="183"/>
      <c r="H14" s="183"/>
      <c r="I14" s="183"/>
      <c r="J14" s="187"/>
      <c r="K14" s="183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9</v>
      </c>
      <c r="B15" s="183" t="s">
        <v>268</v>
      </c>
      <c r="C15" s="183"/>
      <c r="D15" s="183"/>
      <c r="E15" s="183"/>
      <c r="F15" s="183"/>
      <c r="G15" s="183"/>
      <c r="H15" s="183"/>
      <c r="I15" s="183"/>
      <c r="J15" s="187"/>
      <c r="K15" s="183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10</v>
      </c>
      <c r="B16" s="183" t="s">
        <v>269</v>
      </c>
      <c r="C16" s="183"/>
      <c r="D16" s="183"/>
      <c r="E16" s="183"/>
      <c r="F16" s="183"/>
      <c r="G16" s="183"/>
      <c r="H16" s="183"/>
      <c r="I16" s="183"/>
      <c r="J16" s="187"/>
      <c r="K16" s="187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11</v>
      </c>
      <c r="B17" s="183" t="s">
        <v>265</v>
      </c>
      <c r="C17" s="157"/>
      <c r="D17" s="183"/>
      <c r="E17" s="183"/>
      <c r="F17" s="183"/>
      <c r="G17" s="183"/>
      <c r="H17" s="183"/>
      <c r="I17" s="183"/>
      <c r="J17" s="187"/>
      <c r="K17" s="183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99">
        <f>+J7+J16</f>
        <v>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654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L20" sqref="A1:L20"/>
    </sheetView>
  </sheetViews>
  <sheetFormatPr baseColWidth="10" defaultRowHeight="10.5" x14ac:dyDescent="0.15"/>
  <cols>
    <col min="1" max="1" width="5.33203125" style="1" bestFit="1" customWidth="1"/>
    <col min="2" max="2" width="22.33203125" style="1" customWidth="1"/>
    <col min="3" max="11" width="9.6640625" style="1" customWidth="1"/>
    <col min="12" max="12" width="7.83203125" style="1" customWidth="1"/>
    <col min="13" max="16384" width="12" style="1"/>
  </cols>
  <sheetData>
    <row r="1" spans="1:22" ht="12" customHeight="1" x14ac:dyDescent="0.2">
      <c r="A1" s="172" t="s">
        <v>326</v>
      </c>
      <c r="B1" s="172" t="s">
        <v>630</v>
      </c>
      <c r="C1" s="146"/>
      <c r="D1" s="146"/>
      <c r="E1" s="146"/>
      <c r="F1" s="146"/>
      <c r="G1" s="146"/>
      <c r="H1" s="146"/>
      <c r="I1" s="146"/>
      <c r="J1" s="539">
        <v>44561</v>
      </c>
      <c r="K1" s="539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9" t="s">
        <v>0</v>
      </c>
      <c r="D4" s="190" t="s">
        <v>1</v>
      </c>
      <c r="E4" s="191" t="s">
        <v>2</v>
      </c>
      <c r="F4" s="189" t="s">
        <v>6</v>
      </c>
      <c r="G4" s="190" t="s">
        <v>7</v>
      </c>
      <c r="H4" s="191" t="s">
        <v>8</v>
      </c>
      <c r="I4" s="190" t="s">
        <v>189</v>
      </c>
      <c r="J4" s="190" t="s">
        <v>190</v>
      </c>
      <c r="K4" s="191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6" t="s">
        <v>256</v>
      </c>
      <c r="D5" s="537"/>
      <c r="E5" s="538"/>
      <c r="F5" s="536" t="s">
        <v>257</v>
      </c>
      <c r="G5" s="537"/>
      <c r="H5" s="538"/>
      <c r="I5" s="536" t="s">
        <v>258</v>
      </c>
      <c r="J5" s="537"/>
      <c r="K5" s="538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6"/>
      <c r="B6" s="176"/>
      <c r="C6" s="189" t="s">
        <v>259</v>
      </c>
      <c r="D6" s="190" t="s">
        <v>260</v>
      </c>
      <c r="E6" s="191" t="s">
        <v>261</v>
      </c>
      <c r="F6" s="189" t="s">
        <v>259</v>
      </c>
      <c r="G6" s="190" t="s">
        <v>260</v>
      </c>
      <c r="H6" s="191" t="s">
        <v>261</v>
      </c>
      <c r="I6" s="190" t="s">
        <v>259</v>
      </c>
      <c r="J6" s="190" t="s">
        <v>260</v>
      </c>
      <c r="K6" s="191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2">
        <v>1</v>
      </c>
      <c r="B7" s="193" t="s">
        <v>325</v>
      </c>
      <c r="C7" s="194"/>
      <c r="D7" s="194"/>
      <c r="E7" s="194"/>
      <c r="F7" s="194"/>
      <c r="G7" s="194"/>
      <c r="H7" s="194"/>
      <c r="I7" s="194"/>
      <c r="J7" s="194"/>
      <c r="K7" s="194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5">
        <v>2</v>
      </c>
      <c r="B8" s="183" t="s">
        <v>262</v>
      </c>
      <c r="C8" s="183"/>
      <c r="D8" s="183"/>
      <c r="E8" s="183"/>
      <c r="F8" s="183"/>
      <c r="G8" s="183"/>
      <c r="H8" s="183"/>
      <c r="I8" s="183"/>
      <c r="J8" s="183"/>
      <c r="K8" s="183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5">
        <v>3</v>
      </c>
      <c r="B9" s="183" t="s">
        <v>263</v>
      </c>
      <c r="C9" s="183"/>
      <c r="D9" s="183"/>
      <c r="E9" s="183"/>
      <c r="F9" s="183"/>
      <c r="G9" s="183"/>
      <c r="H9" s="183"/>
      <c r="I9" s="183"/>
      <c r="J9" s="183"/>
      <c r="K9" s="183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5">
        <v>4</v>
      </c>
      <c r="B10" s="183" t="s">
        <v>264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5">
        <v>5</v>
      </c>
      <c r="B11" s="183" t="s">
        <v>265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5">
        <v>6</v>
      </c>
      <c r="B12" s="196" t="s">
        <v>324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5">
        <v>7</v>
      </c>
      <c r="B13" s="183" t="s">
        <v>266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5">
        <v>8</v>
      </c>
      <c r="B14" s="183" t="s">
        <v>267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5">
        <v>9</v>
      </c>
      <c r="B15" s="183" t="s">
        <v>268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5">
        <v>10</v>
      </c>
      <c r="B16" s="183" t="s">
        <v>269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5">
        <v>11</v>
      </c>
      <c r="B17" s="183" t="s">
        <v>265</v>
      </c>
      <c r="C17" s="157"/>
      <c r="D17" s="183"/>
      <c r="E17" s="183"/>
      <c r="F17" s="183"/>
      <c r="G17" s="183"/>
      <c r="H17" s="183"/>
      <c r="I17" s="183"/>
      <c r="J17" s="183"/>
      <c r="K17" s="183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337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 t="s">
        <v>338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O33" sqref="O33"/>
    </sheetView>
  </sheetViews>
  <sheetFormatPr baseColWidth="10" defaultRowHeight="10.5" x14ac:dyDescent="0.15"/>
  <cols>
    <col min="1" max="1" width="5.5" style="1" bestFit="1" customWidth="1"/>
    <col min="2" max="2" width="25.5" style="1" customWidth="1"/>
    <col min="3" max="18" width="8.5" style="1" customWidth="1"/>
    <col min="19" max="19" width="11.5" style="1" bestFit="1" customWidth="1"/>
    <col min="20" max="16384" width="12" style="1"/>
  </cols>
  <sheetData>
    <row r="1" spans="1:22" ht="12" x14ac:dyDescent="0.2">
      <c r="A1" s="172" t="s">
        <v>327</v>
      </c>
      <c r="B1" s="172" t="s">
        <v>631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97">
        <v>44561</v>
      </c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3"/>
      <c r="B4" s="174"/>
      <c r="C4" s="175" t="s">
        <v>0</v>
      </c>
      <c r="D4" s="175" t="s">
        <v>1</v>
      </c>
      <c r="E4" s="175" t="s">
        <v>2</v>
      </c>
      <c r="F4" s="175" t="s">
        <v>5</v>
      </c>
      <c r="G4" s="175" t="s">
        <v>6</v>
      </c>
      <c r="H4" s="175" t="s">
        <v>7</v>
      </c>
      <c r="I4" s="175" t="s">
        <v>8</v>
      </c>
      <c r="J4" s="175" t="s">
        <v>188</v>
      </c>
      <c r="K4" s="175" t="s">
        <v>189</v>
      </c>
      <c r="L4" s="175" t="s">
        <v>190</v>
      </c>
      <c r="M4" s="175" t="s">
        <v>191</v>
      </c>
      <c r="N4" s="175" t="s">
        <v>192</v>
      </c>
      <c r="O4" s="175" t="s">
        <v>193</v>
      </c>
      <c r="P4" s="175" t="s">
        <v>270</v>
      </c>
      <c r="Q4" s="175" t="s">
        <v>271</v>
      </c>
      <c r="R4" s="175" t="s">
        <v>272</v>
      </c>
      <c r="S4" s="175" t="s">
        <v>273</v>
      </c>
      <c r="T4" s="146"/>
      <c r="U4" s="146"/>
      <c r="V4" s="146"/>
    </row>
    <row r="5" spans="1:22" ht="12" x14ac:dyDescent="0.2">
      <c r="A5" s="173"/>
      <c r="B5" s="174"/>
      <c r="C5" s="535" t="s">
        <v>274</v>
      </c>
      <c r="D5" s="535"/>
      <c r="E5" s="535"/>
      <c r="F5" s="535"/>
      <c r="G5" s="535"/>
      <c r="H5" s="535" t="s">
        <v>275</v>
      </c>
      <c r="I5" s="535"/>
      <c r="J5" s="535"/>
      <c r="K5" s="535"/>
      <c r="L5" s="535" t="s">
        <v>276</v>
      </c>
      <c r="M5" s="535"/>
      <c r="N5" s="535"/>
      <c r="O5" s="535"/>
      <c r="P5" s="535" t="s">
        <v>277</v>
      </c>
      <c r="Q5" s="535"/>
      <c r="R5" s="535"/>
      <c r="S5" s="535"/>
      <c r="T5" s="146"/>
      <c r="U5" s="146"/>
      <c r="V5" s="146"/>
    </row>
    <row r="6" spans="1:22" ht="36" x14ac:dyDescent="0.2">
      <c r="A6" s="176"/>
      <c r="B6" s="177"/>
      <c r="C6" s="178" t="s">
        <v>278</v>
      </c>
      <c r="D6" s="178" t="s">
        <v>279</v>
      </c>
      <c r="E6" s="178" t="s">
        <v>280</v>
      </c>
      <c r="F6" s="178" t="s">
        <v>281</v>
      </c>
      <c r="G6" s="179">
        <v>12.5</v>
      </c>
      <c r="H6" s="178" t="s">
        <v>282</v>
      </c>
      <c r="I6" s="178" t="s">
        <v>283</v>
      </c>
      <c r="J6" s="178" t="s">
        <v>284</v>
      </c>
      <c r="K6" s="179">
        <v>12.5</v>
      </c>
      <c r="L6" s="178" t="s">
        <v>282</v>
      </c>
      <c r="M6" s="178" t="s">
        <v>283</v>
      </c>
      <c r="N6" s="178" t="s">
        <v>284</v>
      </c>
      <c r="O6" s="179">
        <v>12.5</v>
      </c>
      <c r="P6" s="178" t="s">
        <v>282</v>
      </c>
      <c r="Q6" s="178" t="s">
        <v>283</v>
      </c>
      <c r="R6" s="178" t="s">
        <v>284</v>
      </c>
      <c r="S6" s="179">
        <v>12.5</v>
      </c>
      <c r="T6" s="146"/>
      <c r="U6" s="146"/>
      <c r="V6" s="146"/>
    </row>
    <row r="7" spans="1:22" ht="12" x14ac:dyDescent="0.2">
      <c r="A7" s="175">
        <v>1</v>
      </c>
      <c r="B7" s="180" t="s">
        <v>285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46"/>
      <c r="U7" s="146"/>
      <c r="V7" s="146"/>
    </row>
    <row r="8" spans="1:22" ht="12" x14ac:dyDescent="0.2">
      <c r="A8" s="175">
        <v>2</v>
      </c>
      <c r="B8" s="180" t="s">
        <v>286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46"/>
      <c r="U8" s="146"/>
      <c r="V8" s="146"/>
    </row>
    <row r="9" spans="1:22" ht="12" x14ac:dyDescent="0.2">
      <c r="A9" s="175">
        <v>3</v>
      </c>
      <c r="B9" s="182" t="s">
        <v>287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46"/>
      <c r="U9" s="146"/>
      <c r="V9" s="146"/>
    </row>
    <row r="10" spans="1:22" ht="12" x14ac:dyDescent="0.2">
      <c r="A10" s="175">
        <v>4</v>
      </c>
      <c r="B10" s="184" t="s">
        <v>288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46"/>
      <c r="U10" s="146"/>
      <c r="V10" s="146"/>
    </row>
    <row r="11" spans="1:22" ht="12" x14ac:dyDescent="0.2">
      <c r="A11" s="175">
        <v>5</v>
      </c>
      <c r="B11" s="185" t="s">
        <v>289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46"/>
      <c r="U11" s="146"/>
      <c r="V11" s="146"/>
    </row>
    <row r="12" spans="1:22" ht="12" x14ac:dyDescent="0.2">
      <c r="A12" s="175">
        <v>6</v>
      </c>
      <c r="B12" s="182" t="s">
        <v>290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46"/>
      <c r="U12" s="146"/>
      <c r="V12" s="146"/>
    </row>
    <row r="13" spans="1:22" ht="12" x14ac:dyDescent="0.2">
      <c r="A13" s="175">
        <v>7</v>
      </c>
      <c r="B13" s="185" t="s">
        <v>291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46"/>
      <c r="U13" s="146"/>
      <c r="V13" s="146"/>
    </row>
    <row r="14" spans="1:22" ht="12" x14ac:dyDescent="0.2">
      <c r="A14" s="175">
        <v>8</v>
      </c>
      <c r="B14" s="185" t="s">
        <v>292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46"/>
      <c r="U14" s="146"/>
      <c r="V14" s="146"/>
    </row>
    <row r="15" spans="1:22" ht="12" x14ac:dyDescent="0.2">
      <c r="A15" s="175">
        <v>9</v>
      </c>
      <c r="B15" s="186" t="s">
        <v>293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46"/>
      <c r="U15" s="146"/>
      <c r="V15" s="146"/>
    </row>
    <row r="16" spans="1:22" ht="12" x14ac:dyDescent="0.2">
      <c r="A16" s="175">
        <v>10</v>
      </c>
      <c r="B16" s="182" t="s">
        <v>287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46"/>
      <c r="U16" s="146"/>
      <c r="V16" s="146"/>
    </row>
    <row r="17" spans="1:22" s="9" customFormat="1" ht="12" x14ac:dyDescent="0.2">
      <c r="A17" s="175">
        <v>11</v>
      </c>
      <c r="B17" s="184" t="s">
        <v>288</v>
      </c>
      <c r="C17" s="157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73"/>
      <c r="U17" s="173"/>
      <c r="V17" s="173"/>
    </row>
    <row r="18" spans="1:22" ht="12" x14ac:dyDescent="0.2">
      <c r="A18" s="175">
        <v>12</v>
      </c>
      <c r="B18" s="185" t="s">
        <v>289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46"/>
      <c r="U18" s="146"/>
      <c r="V18" s="146"/>
    </row>
    <row r="19" spans="1:22" ht="12" x14ac:dyDescent="0.2">
      <c r="A19" s="175">
        <v>13</v>
      </c>
      <c r="B19" s="182" t="s">
        <v>290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46"/>
      <c r="U19" s="146"/>
      <c r="V19" s="146"/>
    </row>
    <row r="20" spans="1:22" ht="12" x14ac:dyDescent="0.2">
      <c r="A20" s="175">
        <v>14</v>
      </c>
      <c r="B20" s="185" t="s">
        <v>291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46"/>
      <c r="U20" s="146"/>
      <c r="V20" s="146"/>
    </row>
    <row r="21" spans="1:22" ht="12" x14ac:dyDescent="0.2">
      <c r="A21" s="175">
        <v>15</v>
      </c>
      <c r="B21" s="185" t="s">
        <v>292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88" t="s">
        <v>383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7" right="0.7" top="0.75" bottom="0.75" header="0.3" footer="0.3"/>
  <pageSetup paperSize="9" scale="90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S23" sqref="A1:S23"/>
    </sheetView>
  </sheetViews>
  <sheetFormatPr baseColWidth="10" defaultRowHeight="10.5" x14ac:dyDescent="0.15"/>
  <cols>
    <col min="1" max="1" width="5.33203125" style="1" bestFit="1" customWidth="1"/>
    <col min="2" max="2" width="26.33203125" style="1" customWidth="1"/>
    <col min="3" max="19" width="8.5" style="1" customWidth="1"/>
    <col min="20" max="16384" width="12" style="1"/>
  </cols>
  <sheetData>
    <row r="1" spans="1:22" ht="12" customHeight="1" x14ac:dyDescent="0.2">
      <c r="A1" s="172" t="s">
        <v>328</v>
      </c>
      <c r="B1" s="172" t="s">
        <v>632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539">
        <v>44561</v>
      </c>
      <c r="S1" s="539"/>
      <c r="T1" s="146"/>
      <c r="U1" s="146"/>
      <c r="V1" s="146"/>
    </row>
    <row r="2" spans="1:22" ht="12" x14ac:dyDescent="0.2">
      <c r="A2" s="172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3"/>
      <c r="B4" s="174"/>
      <c r="C4" s="175" t="s">
        <v>0</v>
      </c>
      <c r="D4" s="175" t="s">
        <v>1</v>
      </c>
      <c r="E4" s="175" t="s">
        <v>2</v>
      </c>
      <c r="F4" s="175" t="s">
        <v>5</v>
      </c>
      <c r="G4" s="175" t="s">
        <v>6</v>
      </c>
      <c r="H4" s="175" t="s">
        <v>7</v>
      </c>
      <c r="I4" s="175" t="s">
        <v>8</v>
      </c>
      <c r="J4" s="175" t="s">
        <v>188</v>
      </c>
      <c r="K4" s="175" t="s">
        <v>189</v>
      </c>
      <c r="L4" s="175" t="s">
        <v>190</v>
      </c>
      <c r="M4" s="175" t="s">
        <v>191</v>
      </c>
      <c r="N4" s="175" t="s">
        <v>192</v>
      </c>
      <c r="O4" s="175" t="s">
        <v>193</v>
      </c>
      <c r="P4" s="175" t="s">
        <v>270</v>
      </c>
      <c r="Q4" s="175" t="s">
        <v>271</v>
      </c>
      <c r="R4" s="175" t="s">
        <v>272</v>
      </c>
      <c r="S4" s="175" t="s">
        <v>273</v>
      </c>
      <c r="T4" s="146"/>
      <c r="U4" s="146"/>
      <c r="V4" s="146"/>
    </row>
    <row r="5" spans="1:22" ht="12" x14ac:dyDescent="0.2">
      <c r="A5" s="173"/>
      <c r="B5" s="174"/>
      <c r="C5" s="535" t="s">
        <v>274</v>
      </c>
      <c r="D5" s="535"/>
      <c r="E5" s="535"/>
      <c r="F5" s="535"/>
      <c r="G5" s="535"/>
      <c r="H5" s="535" t="s">
        <v>275</v>
      </c>
      <c r="I5" s="535"/>
      <c r="J5" s="535"/>
      <c r="K5" s="535"/>
      <c r="L5" s="535" t="s">
        <v>276</v>
      </c>
      <c r="M5" s="535"/>
      <c r="N5" s="535"/>
      <c r="O5" s="535"/>
      <c r="P5" s="535" t="s">
        <v>277</v>
      </c>
      <c r="Q5" s="535"/>
      <c r="R5" s="535"/>
      <c r="S5" s="535"/>
      <c r="T5" s="146"/>
      <c r="U5" s="146"/>
      <c r="V5" s="146"/>
    </row>
    <row r="6" spans="1:22" ht="36" x14ac:dyDescent="0.2">
      <c r="A6" s="176"/>
      <c r="B6" s="177"/>
      <c r="C6" s="178" t="s">
        <v>278</v>
      </c>
      <c r="D6" s="178" t="s">
        <v>279</v>
      </c>
      <c r="E6" s="178" t="s">
        <v>280</v>
      </c>
      <c r="F6" s="178" t="s">
        <v>281</v>
      </c>
      <c r="G6" s="179">
        <v>12.5</v>
      </c>
      <c r="H6" s="178" t="s">
        <v>282</v>
      </c>
      <c r="I6" s="178" t="s">
        <v>283</v>
      </c>
      <c r="J6" s="178" t="s">
        <v>284</v>
      </c>
      <c r="K6" s="179">
        <v>12.5</v>
      </c>
      <c r="L6" s="178" t="s">
        <v>282</v>
      </c>
      <c r="M6" s="178" t="s">
        <v>283</v>
      </c>
      <c r="N6" s="178" t="s">
        <v>284</v>
      </c>
      <c r="O6" s="179">
        <v>12.5</v>
      </c>
      <c r="P6" s="178" t="s">
        <v>282</v>
      </c>
      <c r="Q6" s="178" t="s">
        <v>283</v>
      </c>
      <c r="R6" s="178" t="s">
        <v>284</v>
      </c>
      <c r="S6" s="179">
        <v>12.5</v>
      </c>
      <c r="T6" s="146"/>
      <c r="U6" s="146"/>
      <c r="V6" s="146"/>
    </row>
    <row r="7" spans="1:22" ht="12" x14ac:dyDescent="0.2">
      <c r="A7" s="175">
        <v>1</v>
      </c>
      <c r="B7" s="180" t="s">
        <v>285</v>
      </c>
      <c r="C7" s="180"/>
      <c r="D7" s="181"/>
      <c r="E7" s="181"/>
      <c r="F7" s="180"/>
      <c r="G7" s="180"/>
      <c r="H7" s="180"/>
      <c r="I7" s="181"/>
      <c r="J7" s="180"/>
      <c r="K7" s="180"/>
      <c r="L7" s="180"/>
      <c r="M7" s="180"/>
      <c r="N7" s="181">
        <v>0</v>
      </c>
      <c r="O7" s="180"/>
      <c r="P7" s="180"/>
      <c r="Q7" s="180"/>
      <c r="R7" s="181">
        <v>0</v>
      </c>
      <c r="S7" s="180"/>
      <c r="T7" s="146"/>
      <c r="U7" s="146"/>
      <c r="V7" s="146"/>
    </row>
    <row r="8" spans="1:22" ht="12" x14ac:dyDescent="0.2">
      <c r="A8" s="175">
        <v>2</v>
      </c>
      <c r="B8" s="180" t="s">
        <v>286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>
        <v>0</v>
      </c>
      <c r="O8" s="180"/>
      <c r="P8" s="180"/>
      <c r="Q8" s="180"/>
      <c r="R8" s="180">
        <v>0</v>
      </c>
      <c r="S8" s="180"/>
      <c r="T8" s="146"/>
      <c r="U8" s="146"/>
      <c r="V8" s="146"/>
    </row>
    <row r="9" spans="1:22" ht="12" x14ac:dyDescent="0.2">
      <c r="A9" s="175">
        <v>3</v>
      </c>
      <c r="B9" s="182" t="s">
        <v>287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46"/>
      <c r="U9" s="146"/>
      <c r="V9" s="146"/>
    </row>
    <row r="10" spans="1:22" ht="12" x14ac:dyDescent="0.2">
      <c r="A10" s="175">
        <v>4</v>
      </c>
      <c r="B10" s="184" t="s">
        <v>288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46"/>
      <c r="U10" s="146"/>
      <c r="V10" s="146"/>
    </row>
    <row r="11" spans="1:22" ht="12" x14ac:dyDescent="0.2">
      <c r="A11" s="175">
        <v>5</v>
      </c>
      <c r="B11" s="185" t="s">
        <v>289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46"/>
      <c r="U11" s="146"/>
      <c r="V11" s="146"/>
    </row>
    <row r="12" spans="1:22" ht="12" x14ac:dyDescent="0.2">
      <c r="A12" s="175">
        <v>6</v>
      </c>
      <c r="B12" s="182" t="s">
        <v>290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46"/>
      <c r="U12" s="146"/>
      <c r="V12" s="146"/>
    </row>
    <row r="13" spans="1:22" ht="12" x14ac:dyDescent="0.2">
      <c r="A13" s="175">
        <v>7</v>
      </c>
      <c r="B13" s="185" t="s">
        <v>291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46"/>
      <c r="U13" s="146"/>
      <c r="V13" s="146"/>
    </row>
    <row r="14" spans="1:22" ht="12" x14ac:dyDescent="0.2">
      <c r="A14" s="175">
        <v>8</v>
      </c>
      <c r="B14" s="185" t="s">
        <v>292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46"/>
      <c r="U14" s="146"/>
      <c r="V14" s="146"/>
    </row>
    <row r="15" spans="1:22" ht="12" x14ac:dyDescent="0.2">
      <c r="A15" s="175">
        <v>9</v>
      </c>
      <c r="B15" s="186" t="s">
        <v>293</v>
      </c>
      <c r="C15" s="180"/>
      <c r="D15" s="181"/>
      <c r="E15" s="181"/>
      <c r="F15" s="180"/>
      <c r="G15" s="180"/>
      <c r="H15" s="180"/>
      <c r="I15" s="181"/>
      <c r="J15" s="180"/>
      <c r="K15" s="180"/>
      <c r="L15" s="180"/>
      <c r="M15" s="180"/>
      <c r="N15" s="181">
        <v>0</v>
      </c>
      <c r="O15" s="180"/>
      <c r="P15" s="180"/>
      <c r="Q15" s="180"/>
      <c r="R15" s="181">
        <v>0</v>
      </c>
      <c r="S15" s="180"/>
      <c r="T15" s="146"/>
      <c r="U15" s="146"/>
      <c r="V15" s="146"/>
    </row>
    <row r="16" spans="1:22" ht="12" x14ac:dyDescent="0.2">
      <c r="A16" s="175">
        <v>10</v>
      </c>
      <c r="B16" s="182" t="s">
        <v>287</v>
      </c>
      <c r="C16" s="183"/>
      <c r="D16" s="187"/>
      <c r="E16" s="187"/>
      <c r="F16" s="183"/>
      <c r="G16" s="183"/>
      <c r="H16" s="183"/>
      <c r="I16" s="187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46"/>
      <c r="U16" s="146"/>
      <c r="V16" s="146"/>
    </row>
    <row r="17" spans="1:22" ht="12" x14ac:dyDescent="0.2">
      <c r="A17" s="175">
        <v>11</v>
      </c>
      <c r="B17" s="184" t="s">
        <v>288</v>
      </c>
      <c r="C17" s="157"/>
      <c r="D17" s="187"/>
      <c r="E17" s="187"/>
      <c r="F17" s="183"/>
      <c r="G17" s="183"/>
      <c r="H17" s="183"/>
      <c r="I17" s="187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46"/>
      <c r="U17" s="146"/>
      <c r="V17" s="146"/>
    </row>
    <row r="18" spans="1:22" s="9" customFormat="1" ht="12" x14ac:dyDescent="0.2">
      <c r="A18" s="175">
        <v>12</v>
      </c>
      <c r="B18" s="185" t="s">
        <v>289</v>
      </c>
      <c r="C18" s="183"/>
      <c r="D18" s="187"/>
      <c r="E18" s="187"/>
      <c r="F18" s="183"/>
      <c r="G18" s="183"/>
      <c r="H18" s="183"/>
      <c r="I18" s="187"/>
      <c r="J18" s="183"/>
      <c r="K18" s="183"/>
      <c r="L18" s="183"/>
      <c r="M18" s="183"/>
      <c r="N18" s="181"/>
      <c r="O18" s="183"/>
      <c r="P18" s="183"/>
      <c r="Q18" s="183"/>
      <c r="R18" s="181"/>
      <c r="S18" s="183"/>
      <c r="T18" s="173"/>
      <c r="U18" s="173"/>
      <c r="V18" s="173"/>
    </row>
    <row r="19" spans="1:22" ht="12" x14ac:dyDescent="0.2">
      <c r="A19" s="175">
        <v>13</v>
      </c>
      <c r="B19" s="182" t="s">
        <v>290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46"/>
      <c r="U19" s="146"/>
      <c r="V19" s="146"/>
    </row>
    <row r="20" spans="1:22" ht="12" x14ac:dyDescent="0.2">
      <c r="A20" s="175">
        <v>14</v>
      </c>
      <c r="B20" s="185" t="s">
        <v>291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46"/>
      <c r="U20" s="146"/>
      <c r="V20" s="146"/>
    </row>
    <row r="21" spans="1:22" ht="12" x14ac:dyDescent="0.2">
      <c r="A21" s="175">
        <v>15</v>
      </c>
      <c r="B21" s="185" t="s">
        <v>292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 t="s">
        <v>653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7" right="0.7" top="0.75" bottom="0.75" header="0.3" footer="0.3"/>
  <pageSetup paperSize="9" scale="9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"/>
  <sheetViews>
    <sheetView workbookViewId="0">
      <selection activeCell="H15" sqref="A1:H15"/>
    </sheetView>
  </sheetViews>
  <sheetFormatPr baseColWidth="10" defaultColWidth="12" defaultRowHeight="12" x14ac:dyDescent="0.2"/>
  <cols>
    <col min="1" max="1" width="8.33203125" style="113" bestFit="1" customWidth="1"/>
    <col min="2" max="2" width="22.83203125" style="113" customWidth="1"/>
    <col min="3" max="6" width="13.33203125" style="113" customWidth="1"/>
    <col min="7" max="7" width="12" style="113"/>
    <col min="8" max="8" width="17" style="113" bestFit="1" customWidth="1"/>
    <col min="9" max="16384" width="12" style="113"/>
  </cols>
  <sheetData>
    <row r="1" spans="1:8" x14ac:dyDescent="0.2">
      <c r="A1" s="121" t="s">
        <v>778</v>
      </c>
      <c r="B1" s="121" t="s">
        <v>780</v>
      </c>
    </row>
    <row r="2" spans="1:8" x14ac:dyDescent="0.2">
      <c r="A2" s="121"/>
      <c r="B2" s="121"/>
      <c r="H2" s="79" t="s">
        <v>336</v>
      </c>
    </row>
    <row r="3" spans="1:8" x14ac:dyDescent="0.2">
      <c r="B3" s="112"/>
      <c r="C3" s="145">
        <v>44561</v>
      </c>
      <c r="D3" s="145">
        <f>EOMONTH(C3,-12)</f>
        <v>44196</v>
      </c>
      <c r="E3" s="145">
        <f>+C3</f>
        <v>44561</v>
      </c>
      <c r="F3" s="145">
        <f>+D3</f>
        <v>44196</v>
      </c>
    </row>
    <row r="4" spans="1:8" x14ac:dyDescent="0.2">
      <c r="B4" s="119" t="s">
        <v>769</v>
      </c>
      <c r="C4" s="130" t="s">
        <v>3</v>
      </c>
      <c r="D4" s="130" t="s">
        <v>770</v>
      </c>
      <c r="E4" s="130" t="s">
        <v>3</v>
      </c>
      <c r="F4" s="130" t="s">
        <v>770</v>
      </c>
    </row>
    <row r="5" spans="1:8" x14ac:dyDescent="0.2">
      <c r="B5" s="114" t="s">
        <v>771</v>
      </c>
      <c r="C5" s="115">
        <v>10.6222345286267</v>
      </c>
      <c r="D5" s="115">
        <v>9.4387434762142668</v>
      </c>
      <c r="E5" s="115">
        <v>89.397676151823291</v>
      </c>
      <c r="F5" s="115">
        <v>79.072831905965742</v>
      </c>
    </row>
    <row r="6" spans="1:8" x14ac:dyDescent="0.2">
      <c r="B6" s="114" t="s">
        <v>772</v>
      </c>
      <c r="C6" s="115">
        <v>-9.2244699686063196</v>
      </c>
      <c r="D6" s="115">
        <v>-6.5626761587660143</v>
      </c>
      <c r="E6" s="115">
        <v>-89.397676151823291</v>
      </c>
      <c r="F6" s="115">
        <v>-79.072831905965742</v>
      </c>
    </row>
    <row r="7" spans="1:8" x14ac:dyDescent="0.2">
      <c r="B7" s="114" t="s">
        <v>773</v>
      </c>
      <c r="C7" s="115">
        <v>-11.977920934105599</v>
      </c>
      <c r="D7" s="115">
        <v>-5.5936727316411092</v>
      </c>
      <c r="E7" s="116"/>
      <c r="F7" s="116"/>
    </row>
    <row r="8" spans="1:8" x14ac:dyDescent="0.2">
      <c r="B8" s="114" t="s">
        <v>774</v>
      </c>
      <c r="C8" s="115">
        <v>14.660486574996401</v>
      </c>
      <c r="D8" s="115">
        <v>9.9978389625281654</v>
      </c>
      <c r="E8" s="116"/>
      <c r="F8" s="116"/>
    </row>
    <row r="9" spans="1:8" x14ac:dyDescent="0.2">
      <c r="B9" s="114" t="s">
        <v>775</v>
      </c>
      <c r="C9" s="115">
        <v>17.619930899355602</v>
      </c>
      <c r="D9" s="115">
        <v>12.987778967556263</v>
      </c>
      <c r="E9" s="116"/>
      <c r="F9" s="116"/>
    </row>
    <row r="10" spans="1:8" x14ac:dyDescent="0.2">
      <c r="B10" s="114" t="s">
        <v>776</v>
      </c>
      <c r="C10" s="115">
        <v>-9.9433031029686596</v>
      </c>
      <c r="D10" s="115">
        <v>-5.4359740072365756</v>
      </c>
      <c r="E10" s="116"/>
      <c r="F10" s="116"/>
    </row>
    <row r="11" spans="1:8" x14ac:dyDescent="0.2">
      <c r="B11" s="117" t="s">
        <v>777</v>
      </c>
      <c r="C11" s="118">
        <v>17.619930899355602</v>
      </c>
      <c r="D11" s="118">
        <v>12.987778967556263</v>
      </c>
      <c r="E11" s="118">
        <v>89.397676151823291</v>
      </c>
      <c r="F11" s="118">
        <v>79.072831905965742</v>
      </c>
    </row>
    <row r="12" spans="1:8" x14ac:dyDescent="0.2">
      <c r="B12" s="120" t="s">
        <v>769</v>
      </c>
      <c r="C12" s="540" t="s">
        <v>3</v>
      </c>
      <c r="D12" s="541"/>
      <c r="E12" s="540" t="s">
        <v>4</v>
      </c>
      <c r="F12" s="541"/>
    </row>
    <row r="13" spans="1:8" x14ac:dyDescent="0.2">
      <c r="B13" s="120" t="s">
        <v>534</v>
      </c>
      <c r="C13" s="542">
        <v>4215.3235425900002</v>
      </c>
      <c r="D13" s="543"/>
      <c r="E13" s="544">
        <v>4026.1639887800002</v>
      </c>
      <c r="F13" s="545"/>
    </row>
    <row r="15" spans="1:8" x14ac:dyDescent="0.2">
      <c r="B15" s="113" t="s">
        <v>779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6"/>
  <sheetViews>
    <sheetView workbookViewId="0">
      <selection activeCell="A44" sqref="A44:XFD44"/>
    </sheetView>
  </sheetViews>
  <sheetFormatPr baseColWidth="10" defaultRowHeight="12" x14ac:dyDescent="0.2"/>
  <cols>
    <col min="1" max="1" width="5.33203125" style="152" customWidth="1"/>
    <col min="2" max="2" width="44.6640625" style="152" customWidth="1"/>
    <col min="3" max="6" width="20" style="152" customWidth="1"/>
    <col min="7" max="7" width="12" style="152"/>
    <col min="8" max="8" width="17" style="152" bestFit="1" customWidth="1"/>
    <col min="9" max="16384" width="12" style="152"/>
  </cols>
  <sheetData>
    <row r="1" spans="1:9" x14ac:dyDescent="0.2">
      <c r="A1" s="121" t="s">
        <v>785</v>
      </c>
      <c r="B1" s="121" t="s">
        <v>784</v>
      </c>
      <c r="C1" s="121"/>
      <c r="D1" s="121"/>
      <c r="E1" s="121"/>
      <c r="F1" s="379">
        <v>44561</v>
      </c>
      <c r="G1" s="67"/>
      <c r="H1" s="79" t="s">
        <v>336</v>
      </c>
      <c r="I1" s="67"/>
    </row>
    <row r="2" spans="1:9" x14ac:dyDescent="0.2">
      <c r="A2" s="67"/>
      <c r="B2" s="67"/>
      <c r="C2" s="67"/>
      <c r="D2" s="67"/>
      <c r="E2" s="67"/>
      <c r="F2" s="67"/>
      <c r="G2" s="67"/>
      <c r="H2" s="67"/>
      <c r="I2" s="67"/>
    </row>
    <row r="3" spans="1:9" s="153" customFormat="1" ht="44.25" customHeight="1" x14ac:dyDescent="0.2">
      <c r="A3" s="380"/>
      <c r="B3" s="381"/>
      <c r="C3" s="382" t="s">
        <v>784</v>
      </c>
      <c r="D3" s="382" t="s">
        <v>797</v>
      </c>
      <c r="E3" s="382" t="s">
        <v>786</v>
      </c>
      <c r="F3" s="382" t="s">
        <v>835</v>
      </c>
      <c r="G3" s="380"/>
      <c r="H3" s="380"/>
      <c r="I3" s="380"/>
    </row>
    <row r="4" spans="1:9" x14ac:dyDescent="0.2">
      <c r="A4" s="67"/>
      <c r="B4" s="383" t="s">
        <v>787</v>
      </c>
      <c r="C4" s="384">
        <v>18603.75</v>
      </c>
      <c r="D4" s="384">
        <v>0</v>
      </c>
      <c r="E4" s="384">
        <v>29507.761770000001</v>
      </c>
      <c r="F4" s="384">
        <v>48111.511769999997</v>
      </c>
      <c r="G4" s="67"/>
      <c r="H4" s="67"/>
      <c r="I4" s="67"/>
    </row>
    <row r="5" spans="1:9" x14ac:dyDescent="0.2">
      <c r="A5" s="67"/>
      <c r="B5" s="385" t="s">
        <v>792</v>
      </c>
      <c r="C5" s="386">
        <v>0</v>
      </c>
      <c r="D5" s="386">
        <v>0</v>
      </c>
      <c r="E5" s="386">
        <v>313.55897199999998</v>
      </c>
      <c r="F5" s="386">
        <v>313.55897199999998</v>
      </c>
      <c r="G5" s="67"/>
      <c r="H5" s="67"/>
      <c r="I5" s="67"/>
    </row>
    <row r="6" spans="1:9" x14ac:dyDescent="0.2">
      <c r="A6" s="67"/>
      <c r="B6" s="385" t="s">
        <v>796</v>
      </c>
      <c r="C6" s="386">
        <v>0</v>
      </c>
      <c r="D6" s="386">
        <v>0</v>
      </c>
      <c r="E6" s="386">
        <v>832.48097800000005</v>
      </c>
      <c r="F6" s="386">
        <v>832.48097800000005</v>
      </c>
      <c r="G6" s="67"/>
      <c r="H6" s="67"/>
      <c r="I6" s="67"/>
    </row>
    <row r="7" spans="1:9" x14ac:dyDescent="0.2">
      <c r="A7" s="67"/>
      <c r="B7" s="385" t="s">
        <v>795</v>
      </c>
      <c r="C7" s="386">
        <v>0</v>
      </c>
      <c r="D7" s="386">
        <v>0</v>
      </c>
      <c r="E7" s="386">
        <v>7198.9197869999998</v>
      </c>
      <c r="F7" s="386">
        <v>7198.9197869999998</v>
      </c>
      <c r="G7" s="67"/>
      <c r="H7" s="67"/>
      <c r="I7" s="67"/>
    </row>
    <row r="8" spans="1:9" x14ac:dyDescent="0.2">
      <c r="A8" s="67"/>
      <c r="B8" s="385" t="s">
        <v>791</v>
      </c>
      <c r="C8" s="386">
        <v>0</v>
      </c>
      <c r="D8" s="386">
        <v>0</v>
      </c>
      <c r="E8" s="386">
        <v>5434.2673006699997</v>
      </c>
      <c r="F8" s="386">
        <v>5434.2673006699997</v>
      </c>
      <c r="G8" s="67"/>
      <c r="H8" s="67"/>
      <c r="I8" s="67"/>
    </row>
    <row r="9" spans="1:9" x14ac:dyDescent="0.2">
      <c r="A9" s="67"/>
      <c r="B9" s="385" t="s">
        <v>788</v>
      </c>
      <c r="C9" s="386">
        <v>0</v>
      </c>
      <c r="D9" s="386">
        <v>0</v>
      </c>
      <c r="E9" s="386">
        <v>1754.6025595599999</v>
      </c>
      <c r="F9" s="386">
        <v>1754.6025595599999</v>
      </c>
      <c r="G9" s="67"/>
      <c r="H9" s="67"/>
      <c r="I9" s="67"/>
    </row>
    <row r="10" spans="1:9" x14ac:dyDescent="0.2">
      <c r="A10" s="67"/>
      <c r="B10" s="385" t="s">
        <v>896</v>
      </c>
      <c r="C10" s="386">
        <v>0</v>
      </c>
      <c r="D10" s="386">
        <v>0</v>
      </c>
      <c r="E10" s="386">
        <v>0</v>
      </c>
      <c r="F10" s="386">
        <v>0</v>
      </c>
      <c r="G10" s="67"/>
      <c r="H10" s="67"/>
      <c r="I10" s="67"/>
    </row>
    <row r="11" spans="1:9" x14ac:dyDescent="0.2">
      <c r="A11" s="67"/>
      <c r="B11" s="385" t="s">
        <v>897</v>
      </c>
      <c r="C11" s="386">
        <v>0</v>
      </c>
      <c r="D11" s="386">
        <v>0</v>
      </c>
      <c r="E11" s="386">
        <v>12.535201000000001</v>
      </c>
      <c r="F11" s="386">
        <v>12.535201000000001</v>
      </c>
      <c r="G11" s="67"/>
      <c r="H11" s="67"/>
      <c r="I11" s="67"/>
    </row>
    <row r="12" spans="1:9" x14ac:dyDescent="0.2">
      <c r="A12" s="67"/>
      <c r="B12" s="385" t="s">
        <v>789</v>
      </c>
      <c r="C12" s="386">
        <v>0</v>
      </c>
      <c r="D12" s="386">
        <v>0</v>
      </c>
      <c r="E12" s="386">
        <v>0</v>
      </c>
      <c r="F12" s="386">
        <v>0</v>
      </c>
      <c r="G12" s="67"/>
      <c r="H12" s="67"/>
      <c r="I12" s="67"/>
    </row>
    <row r="13" spans="1:9" x14ac:dyDescent="0.2">
      <c r="A13" s="67"/>
      <c r="B13" s="385" t="s">
        <v>794</v>
      </c>
      <c r="C13" s="386">
        <v>18516.680900119998</v>
      </c>
      <c r="D13" s="386">
        <v>0</v>
      </c>
      <c r="E13" s="386">
        <v>20869.987023879999</v>
      </c>
      <c r="F13" s="386">
        <v>39386.667923999994</v>
      </c>
      <c r="G13" s="67"/>
      <c r="H13" s="67"/>
      <c r="I13" s="67"/>
    </row>
    <row r="14" spans="1:9" x14ac:dyDescent="0.2">
      <c r="A14" s="67"/>
      <c r="B14" s="385" t="s">
        <v>793</v>
      </c>
      <c r="C14" s="386">
        <v>18516.680900119998</v>
      </c>
      <c r="D14" s="386">
        <v>0</v>
      </c>
      <c r="E14" s="386">
        <v>14527.36703388</v>
      </c>
      <c r="F14" s="386">
        <v>33044.047934000002</v>
      </c>
      <c r="G14" s="67"/>
      <c r="H14" s="67"/>
      <c r="I14" s="67"/>
    </row>
    <row r="15" spans="1:9" x14ac:dyDescent="0.2">
      <c r="A15" s="67"/>
      <c r="B15" s="387" t="s">
        <v>37</v>
      </c>
      <c r="C15" s="388">
        <v>87.06909988000001</v>
      </c>
      <c r="D15" s="388">
        <v>0</v>
      </c>
      <c r="E15" s="388">
        <v>292.81500912000001</v>
      </c>
      <c r="F15" s="388">
        <v>379.88410900000002</v>
      </c>
      <c r="G15" s="67"/>
      <c r="H15" s="67"/>
      <c r="I15" s="67"/>
    </row>
    <row r="16" spans="1:9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">
      <c r="A17" s="67"/>
      <c r="B17" s="67" t="s">
        <v>790</v>
      </c>
      <c r="C17" s="389"/>
      <c r="D17" s="389"/>
      <c r="E17" s="389"/>
      <c r="F17" s="389"/>
      <c r="G17" s="67"/>
      <c r="H17" s="67"/>
      <c r="I17" s="67"/>
    </row>
    <row r="18" spans="1:9" x14ac:dyDescent="0.2">
      <c r="A18" s="67"/>
      <c r="B18" s="67" t="s">
        <v>798</v>
      </c>
      <c r="C18" s="389"/>
      <c r="D18" s="389"/>
      <c r="E18" s="389"/>
      <c r="F18" s="389"/>
      <c r="G18" s="67"/>
      <c r="H18" s="67"/>
      <c r="I18" s="67"/>
    </row>
    <row r="19" spans="1:9" x14ac:dyDescent="0.2">
      <c r="A19" s="67"/>
      <c r="B19" s="80"/>
      <c r="C19" s="389"/>
      <c r="D19" s="389"/>
      <c r="E19" s="389"/>
      <c r="F19" s="389"/>
      <c r="G19" s="67"/>
      <c r="H19" s="67"/>
      <c r="I19" s="67"/>
    </row>
    <row r="20" spans="1:9" x14ac:dyDescent="0.2">
      <c r="A20" s="67"/>
      <c r="B20" s="67"/>
      <c r="C20" s="67"/>
      <c r="D20" s="67"/>
      <c r="E20" s="390">
        <f>SUM(E6+E7+E12+E5+E13+E15-E4)</f>
        <v>0</v>
      </c>
      <c r="F20" s="390"/>
      <c r="G20" s="67"/>
      <c r="H20" s="67"/>
      <c r="I20" s="67"/>
    </row>
    <row r="21" spans="1:9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9" x14ac:dyDescent="0.2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2">
      <c r="A24" s="67"/>
      <c r="B24" s="67"/>
      <c r="C24" s="67"/>
      <c r="D24" s="67"/>
      <c r="E24" s="67"/>
      <c r="F24" s="67"/>
      <c r="G24" s="67"/>
      <c r="H24" s="67"/>
      <c r="I24" s="67"/>
    </row>
    <row r="25" spans="1:9" x14ac:dyDescent="0.2">
      <c r="A25" s="67"/>
      <c r="B25" s="67"/>
      <c r="C25" s="67"/>
      <c r="D25" s="67"/>
      <c r="E25" s="67"/>
      <c r="F25" s="67"/>
      <c r="G25" s="67"/>
      <c r="H25" s="67"/>
      <c r="I25" s="67"/>
    </row>
    <row r="26" spans="1:9" x14ac:dyDescent="0.2">
      <c r="A26" s="67"/>
      <c r="B26" s="67"/>
      <c r="C26" s="67"/>
      <c r="D26" s="67"/>
      <c r="E26" s="67"/>
      <c r="F26" s="67"/>
      <c r="G26" s="67"/>
      <c r="H26" s="67"/>
      <c r="I26" s="67"/>
    </row>
    <row r="27" spans="1:9" x14ac:dyDescent="0.2">
      <c r="A27" s="67"/>
      <c r="B27" s="67"/>
      <c r="C27" s="67"/>
      <c r="D27" s="67"/>
      <c r="E27" s="67"/>
      <c r="F27" s="67"/>
      <c r="G27" s="67"/>
      <c r="H27" s="67"/>
      <c r="I27" s="67"/>
    </row>
    <row r="28" spans="1:9" x14ac:dyDescent="0.2">
      <c r="A28" s="67"/>
      <c r="B28" s="67"/>
      <c r="C28" s="67"/>
      <c r="D28" s="67"/>
      <c r="E28" s="67"/>
      <c r="F28" s="67"/>
      <c r="G28" s="67"/>
      <c r="H28" s="67"/>
      <c r="I28" s="67"/>
    </row>
    <row r="29" spans="1:9" x14ac:dyDescent="0.2">
      <c r="A29" s="67"/>
      <c r="B29" s="67"/>
      <c r="C29" s="67"/>
      <c r="D29" s="67"/>
      <c r="E29" s="67"/>
      <c r="F29" s="67"/>
      <c r="G29" s="67"/>
      <c r="H29" s="67"/>
      <c r="I29" s="67"/>
    </row>
    <row r="30" spans="1:9" x14ac:dyDescent="0.2">
      <c r="A30" s="67"/>
      <c r="B30" s="67"/>
      <c r="C30" s="67"/>
      <c r="D30" s="67"/>
      <c r="E30" s="67"/>
      <c r="F30" s="67"/>
      <c r="G30" s="67"/>
      <c r="H30" s="67"/>
      <c r="I30" s="67"/>
    </row>
    <row r="31" spans="1:9" x14ac:dyDescent="0.2">
      <c r="A31" s="67"/>
      <c r="B31" s="67"/>
      <c r="C31" s="67"/>
      <c r="D31" s="67"/>
      <c r="E31" s="67"/>
      <c r="F31" s="67"/>
      <c r="G31" s="67"/>
      <c r="H31" s="67"/>
      <c r="I31" s="67"/>
    </row>
    <row r="32" spans="1:9" x14ac:dyDescent="0.2">
      <c r="A32" s="67"/>
      <c r="B32" s="67"/>
      <c r="C32" s="67"/>
      <c r="D32" s="67"/>
      <c r="E32" s="67"/>
      <c r="F32" s="67"/>
      <c r="G32" s="67"/>
      <c r="H32" s="67"/>
      <c r="I32" s="67"/>
    </row>
    <row r="33" spans="1:9" x14ac:dyDescent="0.2">
      <c r="A33" s="67"/>
      <c r="B33" s="67"/>
      <c r="C33" s="67"/>
      <c r="D33" s="67"/>
      <c r="E33" s="67"/>
      <c r="F33" s="67"/>
      <c r="G33" s="67"/>
      <c r="H33" s="67"/>
      <c r="I33" s="67"/>
    </row>
    <row r="34" spans="1:9" x14ac:dyDescent="0.2">
      <c r="A34" s="67"/>
      <c r="B34" s="67"/>
      <c r="C34" s="67"/>
      <c r="D34" s="67"/>
      <c r="E34" s="67"/>
      <c r="F34" s="67"/>
      <c r="G34" s="67"/>
      <c r="H34" s="67"/>
      <c r="I34" s="67"/>
    </row>
    <row r="35" spans="1:9" x14ac:dyDescent="0.2">
      <c r="A35" s="67"/>
      <c r="B35" s="67"/>
      <c r="C35" s="67"/>
      <c r="D35" s="67"/>
      <c r="E35" s="67"/>
      <c r="F35" s="67"/>
      <c r="G35" s="67"/>
      <c r="H35" s="67"/>
      <c r="I35" s="67"/>
    </row>
    <row r="36" spans="1:9" x14ac:dyDescent="0.2">
      <c r="A36" s="67"/>
      <c r="B36" s="67"/>
      <c r="C36" s="67"/>
      <c r="D36" s="67"/>
      <c r="E36" s="67"/>
      <c r="F36" s="67"/>
      <c r="G36" s="67"/>
      <c r="H36" s="67"/>
      <c r="I36" s="67"/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9"/>
  <sheetViews>
    <sheetView zoomScaleNormal="100" workbookViewId="0">
      <selection activeCell="D46" sqref="A1:D46"/>
    </sheetView>
  </sheetViews>
  <sheetFormatPr baseColWidth="10" defaultColWidth="12" defaultRowHeight="12" x14ac:dyDescent="0.2"/>
  <cols>
    <col min="1" max="1" width="5.6640625" style="52" customWidth="1"/>
    <col min="2" max="2" width="95.33203125" style="52" customWidth="1"/>
    <col min="3" max="4" width="17.5" style="52" customWidth="1"/>
    <col min="5" max="16384" width="12" style="52"/>
  </cols>
  <sheetData>
    <row r="1" spans="1:5" x14ac:dyDescent="0.2">
      <c r="A1" s="50" t="s">
        <v>715</v>
      </c>
      <c r="B1" s="50" t="s">
        <v>716</v>
      </c>
      <c r="D1" s="79" t="s">
        <v>336</v>
      </c>
    </row>
    <row r="2" spans="1:5" x14ac:dyDescent="0.2">
      <c r="B2" s="50"/>
      <c r="C2" s="51"/>
      <c r="E2" s="53"/>
    </row>
    <row r="3" spans="1:5" x14ac:dyDescent="0.2">
      <c r="B3" s="50" t="s">
        <v>606</v>
      </c>
      <c r="C3" s="51"/>
      <c r="E3" s="53"/>
    </row>
    <row r="4" spans="1:5" x14ac:dyDescent="0.2">
      <c r="B4" s="54" t="s">
        <v>607</v>
      </c>
      <c r="C4" s="132">
        <v>44561</v>
      </c>
      <c r="E4" s="53"/>
    </row>
    <row r="5" spans="1:5" x14ac:dyDescent="0.2">
      <c r="B5" s="55" t="s">
        <v>24</v>
      </c>
      <c r="C5" s="55" t="s">
        <v>608</v>
      </c>
      <c r="D5" s="55" t="s">
        <v>609</v>
      </c>
      <c r="E5" s="66"/>
    </row>
    <row r="6" spans="1:5" x14ac:dyDescent="0.2">
      <c r="B6" s="56" t="s">
        <v>28</v>
      </c>
      <c r="C6" s="134">
        <v>302.59947799999998</v>
      </c>
      <c r="D6" s="57"/>
      <c r="E6" s="66"/>
    </row>
    <row r="7" spans="1:5" x14ac:dyDescent="0.2">
      <c r="B7" s="56" t="s">
        <v>29</v>
      </c>
      <c r="C7" s="134">
        <v>10.959493999999999</v>
      </c>
      <c r="D7" s="57"/>
      <c r="E7" s="66"/>
    </row>
    <row r="8" spans="1:5" x14ac:dyDescent="0.2">
      <c r="B8" s="56" t="s">
        <v>30</v>
      </c>
      <c r="C8" s="134">
        <v>39386.667924000001</v>
      </c>
      <c r="D8" s="57"/>
      <c r="E8" s="66"/>
    </row>
    <row r="9" spans="1:5" x14ac:dyDescent="0.2">
      <c r="B9" s="56" t="s">
        <v>610</v>
      </c>
      <c r="C9" s="134">
        <v>7198.9197869999998</v>
      </c>
      <c r="D9" s="57" t="s">
        <v>188</v>
      </c>
      <c r="E9" s="66"/>
    </row>
    <row r="10" spans="1:5" x14ac:dyDescent="0.2">
      <c r="B10" s="56" t="s">
        <v>611</v>
      </c>
      <c r="C10" s="134">
        <v>848.57539799999995</v>
      </c>
      <c r="D10" s="57" t="s">
        <v>189</v>
      </c>
      <c r="E10" s="66"/>
    </row>
    <row r="11" spans="1:5" x14ac:dyDescent="0.2">
      <c r="B11" s="56" t="s">
        <v>33</v>
      </c>
      <c r="C11" s="134">
        <v>156.50582499999999</v>
      </c>
      <c r="D11" s="57" t="s">
        <v>190</v>
      </c>
      <c r="E11" s="66"/>
    </row>
    <row r="12" spans="1:5" x14ac:dyDescent="0.2">
      <c r="B12" s="56" t="s">
        <v>34</v>
      </c>
      <c r="C12" s="134">
        <v>0</v>
      </c>
      <c r="D12" s="57"/>
      <c r="E12" s="66"/>
    </row>
    <row r="13" spans="1:5" x14ac:dyDescent="0.2">
      <c r="B13" s="56" t="s">
        <v>612</v>
      </c>
      <c r="C13" s="134">
        <v>0</v>
      </c>
      <c r="D13" s="57"/>
      <c r="E13" s="66"/>
    </row>
    <row r="14" spans="1:5" x14ac:dyDescent="0.2">
      <c r="B14" s="56" t="s">
        <v>613</v>
      </c>
      <c r="C14" s="134">
        <v>0</v>
      </c>
      <c r="D14" s="57" t="s">
        <v>192</v>
      </c>
      <c r="E14" s="66"/>
    </row>
    <row r="15" spans="1:5" x14ac:dyDescent="0.2">
      <c r="B15" s="56" t="s">
        <v>35</v>
      </c>
      <c r="C15" s="134">
        <v>11.66131</v>
      </c>
      <c r="D15" s="57"/>
      <c r="E15" s="66"/>
    </row>
    <row r="16" spans="1:5" x14ac:dyDescent="0.2">
      <c r="B16" s="56" t="s">
        <v>36</v>
      </c>
      <c r="C16" s="134">
        <v>148.61100400000001</v>
      </c>
      <c r="D16" s="57"/>
      <c r="E16" s="65">
        <f>SUM(C17:C18)-C16</f>
        <v>0</v>
      </c>
    </row>
    <row r="17" spans="2:5" x14ac:dyDescent="0.2">
      <c r="B17" s="58" t="s">
        <v>614</v>
      </c>
      <c r="C17" s="155">
        <v>116.31414948000001</v>
      </c>
      <c r="D17" s="57"/>
      <c r="E17" s="65"/>
    </row>
    <row r="18" spans="2:5" x14ac:dyDescent="0.2">
      <c r="B18" s="58" t="s">
        <v>615</v>
      </c>
      <c r="C18" s="135">
        <v>32.296854519999997</v>
      </c>
      <c r="D18" s="57" t="s">
        <v>6</v>
      </c>
      <c r="E18" s="65"/>
    </row>
    <row r="19" spans="2:5" x14ac:dyDescent="0.2">
      <c r="B19" s="56" t="s">
        <v>885</v>
      </c>
      <c r="C19" s="135">
        <v>41.182070000000003</v>
      </c>
      <c r="D19" s="138"/>
      <c r="E19" s="65"/>
    </row>
    <row r="20" spans="2:5" x14ac:dyDescent="0.2">
      <c r="B20" s="56" t="s">
        <v>37</v>
      </c>
      <c r="C20" s="134">
        <v>8.4214789999999997</v>
      </c>
      <c r="D20" s="57"/>
      <c r="E20" s="65"/>
    </row>
    <row r="21" spans="2:5" x14ac:dyDescent="0.2">
      <c r="B21" s="56" t="s">
        <v>38</v>
      </c>
      <c r="C21" s="134">
        <v>13.502421</v>
      </c>
      <c r="D21" s="57"/>
      <c r="E21" s="65"/>
    </row>
    <row r="22" spans="2:5" x14ac:dyDescent="0.2">
      <c r="B22" s="60" t="s">
        <v>26</v>
      </c>
      <c r="C22" s="136">
        <v>48127.606189999999</v>
      </c>
      <c r="D22" s="61"/>
      <c r="E22" s="65"/>
    </row>
    <row r="23" spans="2:5" x14ac:dyDescent="0.2">
      <c r="B23" s="55" t="s">
        <v>25</v>
      </c>
      <c r="C23" s="137"/>
      <c r="D23" s="62"/>
      <c r="E23" s="65"/>
    </row>
    <row r="24" spans="2:5" x14ac:dyDescent="0.2">
      <c r="B24" s="56" t="s">
        <v>39</v>
      </c>
      <c r="C24" s="134">
        <v>300.33623299999999</v>
      </c>
      <c r="D24" s="57"/>
      <c r="E24" s="65"/>
    </row>
    <row r="25" spans="2:5" x14ac:dyDescent="0.2">
      <c r="B25" s="56" t="s">
        <v>40</v>
      </c>
      <c r="C25" s="134">
        <v>17578.910459999999</v>
      </c>
      <c r="D25" s="57"/>
      <c r="E25" s="65"/>
    </row>
    <row r="26" spans="2:5" x14ac:dyDescent="0.2">
      <c r="B26" s="56" t="s">
        <v>33</v>
      </c>
      <c r="C26" s="134">
        <v>15.406145</v>
      </c>
      <c r="D26" s="57" t="s">
        <v>191</v>
      </c>
      <c r="E26" s="65"/>
    </row>
    <row r="27" spans="2:5" x14ac:dyDescent="0.2">
      <c r="B27" s="56" t="s">
        <v>41</v>
      </c>
      <c r="C27" s="134">
        <v>24683.978223999999</v>
      </c>
      <c r="D27" s="57"/>
      <c r="E27" s="65"/>
    </row>
    <row r="28" spans="2:5" x14ac:dyDescent="0.2">
      <c r="B28" s="56" t="s">
        <v>42</v>
      </c>
      <c r="C28" s="134">
        <v>329.93439100000001</v>
      </c>
      <c r="D28" s="57"/>
      <c r="E28" s="65"/>
    </row>
    <row r="29" spans="2:5" x14ac:dyDescent="0.2">
      <c r="B29" s="56" t="s">
        <v>43</v>
      </c>
      <c r="C29" s="134">
        <v>42.578721000000002</v>
      </c>
      <c r="D29" s="57"/>
      <c r="E29" s="65"/>
    </row>
    <row r="30" spans="2:5" x14ac:dyDescent="0.2">
      <c r="B30" s="56" t="s">
        <v>44</v>
      </c>
      <c r="C30" s="134">
        <v>36.848126999999998</v>
      </c>
      <c r="D30" s="57"/>
      <c r="E30" s="65"/>
    </row>
    <row r="31" spans="2:5" x14ac:dyDescent="0.2">
      <c r="B31" s="56" t="s">
        <v>45</v>
      </c>
      <c r="C31" s="134">
        <v>3.7018420000000001</v>
      </c>
      <c r="D31" s="57"/>
      <c r="E31" s="65"/>
    </row>
    <row r="32" spans="2:5" x14ac:dyDescent="0.2">
      <c r="B32" s="139" t="s">
        <v>886</v>
      </c>
      <c r="C32" s="134">
        <v>42.153913000000003</v>
      </c>
      <c r="D32" s="138"/>
      <c r="E32" s="65"/>
    </row>
    <row r="33" spans="2:5" x14ac:dyDescent="0.2">
      <c r="B33" s="56" t="s">
        <v>46</v>
      </c>
      <c r="C33" s="134">
        <v>400.36664999999999</v>
      </c>
      <c r="D33" s="57"/>
      <c r="E33" s="65">
        <f>SUM(C34:C35)-C33</f>
        <v>0</v>
      </c>
    </row>
    <row r="34" spans="2:5" x14ac:dyDescent="0.2">
      <c r="B34" s="58" t="s">
        <v>616</v>
      </c>
      <c r="C34" s="135">
        <v>399.79342800000001</v>
      </c>
      <c r="D34" s="57" t="s">
        <v>8</v>
      </c>
      <c r="E34" s="65"/>
    </row>
    <row r="35" spans="2:5" x14ac:dyDescent="0.2">
      <c r="B35" s="58" t="s">
        <v>617</v>
      </c>
      <c r="C35" s="135">
        <v>0.57322200000000001</v>
      </c>
      <c r="D35" s="57"/>
      <c r="E35" s="65"/>
    </row>
    <row r="36" spans="2:5" x14ac:dyDescent="0.2">
      <c r="B36" s="60" t="s">
        <v>27</v>
      </c>
      <c r="C36" s="136">
        <v>43434.214706000006</v>
      </c>
      <c r="D36" s="61"/>
      <c r="E36" s="65"/>
    </row>
    <row r="37" spans="2:5" x14ac:dyDescent="0.2">
      <c r="B37" s="56" t="s">
        <v>618</v>
      </c>
      <c r="C37" s="134">
        <v>595.089969</v>
      </c>
      <c r="D37" s="57" t="s">
        <v>0</v>
      </c>
      <c r="E37" s="65"/>
    </row>
    <row r="38" spans="2:5" x14ac:dyDescent="0.2">
      <c r="B38" s="56" t="s">
        <v>656</v>
      </c>
      <c r="C38" s="134">
        <v>351.85729199999997</v>
      </c>
      <c r="D38" s="57" t="s">
        <v>7</v>
      </c>
      <c r="E38" s="65"/>
    </row>
    <row r="39" spans="2:5" x14ac:dyDescent="0.2">
      <c r="B39" s="56" t="s">
        <v>619</v>
      </c>
      <c r="C39" s="134">
        <v>3746.444223</v>
      </c>
      <c r="D39" s="57"/>
      <c r="E39" s="65"/>
    </row>
    <row r="40" spans="2:5" x14ac:dyDescent="0.2">
      <c r="B40" s="63" t="s">
        <v>620</v>
      </c>
      <c r="C40" s="135">
        <v>2950.34699194</v>
      </c>
      <c r="D40" s="57" t="s">
        <v>1</v>
      </c>
      <c r="E40" s="65">
        <f>SUM(C40:C43)-C39</f>
        <v>-1.0599997040117159E-6</v>
      </c>
    </row>
    <row r="41" spans="2:5" x14ac:dyDescent="0.2">
      <c r="B41" s="63" t="s">
        <v>621</v>
      </c>
      <c r="C41" s="135">
        <v>473.67116499999997</v>
      </c>
      <c r="D41" s="57" t="s">
        <v>2</v>
      </c>
      <c r="E41" s="59"/>
    </row>
    <row r="42" spans="2:5" x14ac:dyDescent="0.2">
      <c r="B42" s="63" t="s">
        <v>622</v>
      </c>
      <c r="C42" s="135">
        <v>162.79595499999999</v>
      </c>
      <c r="D42" s="57" t="s">
        <v>5</v>
      </c>
    </row>
    <row r="43" spans="2:5" x14ac:dyDescent="0.2">
      <c r="B43" s="63" t="s">
        <v>623</v>
      </c>
      <c r="C43" s="135">
        <v>159.63011</v>
      </c>
      <c r="D43" s="57"/>
    </row>
    <row r="44" spans="2:5" x14ac:dyDescent="0.2">
      <c r="B44" s="56" t="s">
        <v>624</v>
      </c>
      <c r="C44" s="134">
        <v>0</v>
      </c>
      <c r="D44" s="57"/>
    </row>
    <row r="45" spans="2:5" x14ac:dyDescent="0.2">
      <c r="B45" s="60" t="s">
        <v>625</v>
      </c>
      <c r="C45" s="136">
        <v>4693.3914839999998</v>
      </c>
      <c r="D45" s="61"/>
    </row>
    <row r="46" spans="2:5" x14ac:dyDescent="0.2">
      <c r="B46" s="60" t="s">
        <v>626</v>
      </c>
      <c r="C46" s="136">
        <v>48127.606190000006</v>
      </c>
      <c r="D46" s="61"/>
    </row>
    <row r="48" spans="2:5" x14ac:dyDescent="0.2">
      <c r="C48" s="65">
        <f>C22-C46</f>
        <v>0</v>
      </c>
    </row>
    <row r="49" spans="3:3" x14ac:dyDescent="0.2">
      <c r="C49" s="64"/>
    </row>
  </sheetData>
  <hyperlinks>
    <hyperlink ref="D1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5"/>
  <sheetViews>
    <sheetView topLeftCell="A34" zoomScaleNormal="100" workbookViewId="0">
      <selection activeCell="G45" sqref="A1:G45"/>
    </sheetView>
  </sheetViews>
  <sheetFormatPr baseColWidth="10" defaultRowHeight="12" x14ac:dyDescent="0.2"/>
  <cols>
    <col min="1" max="1" width="4.33203125" style="72" bestFit="1" customWidth="1"/>
    <col min="2" max="2" width="91.6640625" style="72" customWidth="1"/>
    <col min="3" max="7" width="19.33203125" style="72" customWidth="1"/>
    <col min="8" max="10" width="12" style="72"/>
  </cols>
  <sheetData>
    <row r="1" spans="1:22" x14ac:dyDescent="0.2">
      <c r="A1" s="344" t="s">
        <v>911</v>
      </c>
      <c r="B1" s="344" t="s">
        <v>386</v>
      </c>
      <c r="C1" s="345"/>
      <c r="F1" s="345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45"/>
      <c r="B2" s="346"/>
      <c r="C2" s="347">
        <f>Innhold!D2</f>
        <v>44561</v>
      </c>
      <c r="D2" s="345"/>
      <c r="E2" s="345"/>
      <c r="F2" s="79" t="s">
        <v>336</v>
      </c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433">
        <v>1</v>
      </c>
      <c r="B3" s="434" t="s">
        <v>387</v>
      </c>
      <c r="C3" s="421" t="s">
        <v>388</v>
      </c>
      <c r="D3" s="421" t="s">
        <v>388</v>
      </c>
      <c r="E3" s="421" t="s">
        <v>388</v>
      </c>
      <c r="F3" s="421" t="s">
        <v>388</v>
      </c>
      <c r="G3" s="421" t="s">
        <v>388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433">
        <v>2</v>
      </c>
      <c r="B4" s="434" t="s">
        <v>389</v>
      </c>
      <c r="C4" s="421" t="s">
        <v>390</v>
      </c>
      <c r="D4" s="421" t="s">
        <v>670</v>
      </c>
      <c r="E4" s="422" t="s">
        <v>887</v>
      </c>
      <c r="F4" s="421" t="s">
        <v>657</v>
      </c>
      <c r="G4" s="421" t="s">
        <v>674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33">
        <v>3</v>
      </c>
      <c r="B5" s="435" t="s">
        <v>391</v>
      </c>
      <c r="C5" s="423" t="s">
        <v>392</v>
      </c>
      <c r="D5" s="423" t="s">
        <v>392</v>
      </c>
      <c r="E5" s="423" t="s">
        <v>392</v>
      </c>
      <c r="F5" s="423" t="s">
        <v>392</v>
      </c>
      <c r="G5" s="423" t="s">
        <v>392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33"/>
      <c r="B6" s="436" t="s">
        <v>393</v>
      </c>
      <c r="C6" s="437"/>
      <c r="D6" s="437"/>
      <c r="E6" s="424"/>
      <c r="F6" s="437"/>
      <c r="G6" s="437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ht="24" x14ac:dyDescent="0.2">
      <c r="A7" s="433">
        <v>4</v>
      </c>
      <c r="B7" s="434" t="s">
        <v>394</v>
      </c>
      <c r="C7" s="421" t="s">
        <v>395</v>
      </c>
      <c r="D7" s="421" t="s">
        <v>396</v>
      </c>
      <c r="E7" s="422" t="s">
        <v>396</v>
      </c>
      <c r="F7" s="421" t="s">
        <v>397</v>
      </c>
      <c r="G7" s="421" t="s">
        <v>397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ht="24" x14ac:dyDescent="0.2">
      <c r="A8" s="433">
        <v>5</v>
      </c>
      <c r="B8" s="434" t="s">
        <v>398</v>
      </c>
      <c r="C8" s="421" t="s">
        <v>395</v>
      </c>
      <c r="D8" s="421" t="s">
        <v>396</v>
      </c>
      <c r="E8" s="422" t="s">
        <v>396</v>
      </c>
      <c r="F8" s="421" t="s">
        <v>397</v>
      </c>
      <c r="G8" s="421" t="s">
        <v>397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ht="24" x14ac:dyDescent="0.2">
      <c r="A9" s="433">
        <v>6</v>
      </c>
      <c r="B9" s="434" t="s">
        <v>399</v>
      </c>
      <c r="C9" s="421" t="s">
        <v>400</v>
      </c>
      <c r="D9" s="421" t="s">
        <v>400</v>
      </c>
      <c r="E9" s="422" t="s">
        <v>400</v>
      </c>
      <c r="F9" s="421" t="s">
        <v>400</v>
      </c>
      <c r="G9" s="421" t="s">
        <v>400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ht="36" x14ac:dyDescent="0.2">
      <c r="A10" s="433">
        <v>7</v>
      </c>
      <c r="B10" s="434" t="s">
        <v>401</v>
      </c>
      <c r="C10" s="421" t="s">
        <v>893</v>
      </c>
      <c r="D10" s="421" t="s">
        <v>673</v>
      </c>
      <c r="E10" s="421" t="s">
        <v>673</v>
      </c>
      <c r="F10" s="421" t="s">
        <v>46</v>
      </c>
      <c r="G10" s="421" t="s">
        <v>46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33">
        <v>8</v>
      </c>
      <c r="B11" s="434" t="s">
        <v>402</v>
      </c>
      <c r="C11" s="422">
        <v>207.3</v>
      </c>
      <c r="D11" s="438">
        <v>200</v>
      </c>
      <c r="E11" s="425">
        <v>150</v>
      </c>
      <c r="F11" s="422">
        <v>200</v>
      </c>
      <c r="G11" s="422">
        <v>200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33">
        <v>9</v>
      </c>
      <c r="B12" s="434" t="s">
        <v>403</v>
      </c>
      <c r="C12" s="422" t="s">
        <v>404</v>
      </c>
      <c r="D12" s="422" t="s">
        <v>405</v>
      </c>
      <c r="E12" s="422" t="s">
        <v>888</v>
      </c>
      <c r="F12" s="422" t="s">
        <v>658</v>
      </c>
      <c r="G12" s="422" t="s">
        <v>658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33" t="s">
        <v>406</v>
      </c>
      <c r="B13" s="434" t="s">
        <v>407</v>
      </c>
      <c r="C13" s="422" t="s">
        <v>408</v>
      </c>
      <c r="D13" s="422">
        <v>100</v>
      </c>
      <c r="E13" s="422">
        <v>100</v>
      </c>
      <c r="F13" s="422">
        <v>100</v>
      </c>
      <c r="G13" s="422">
        <v>100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33" t="s">
        <v>409</v>
      </c>
      <c r="B14" s="434" t="s">
        <v>410</v>
      </c>
      <c r="C14" s="422" t="s">
        <v>404</v>
      </c>
      <c r="D14" s="422">
        <v>100</v>
      </c>
      <c r="E14" s="422">
        <v>100</v>
      </c>
      <c r="F14" s="422">
        <v>100</v>
      </c>
      <c r="G14" s="422">
        <v>100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24" x14ac:dyDescent="0.2">
      <c r="A15" s="433">
        <v>10</v>
      </c>
      <c r="B15" s="434" t="s">
        <v>411</v>
      </c>
      <c r="C15" s="421" t="s">
        <v>412</v>
      </c>
      <c r="D15" s="421" t="s">
        <v>412</v>
      </c>
      <c r="E15" s="422" t="s">
        <v>412</v>
      </c>
      <c r="F15" s="421" t="s">
        <v>413</v>
      </c>
      <c r="G15" s="421" t="s">
        <v>413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33">
        <v>11</v>
      </c>
      <c r="B16" s="434" t="s">
        <v>414</v>
      </c>
      <c r="C16" s="439">
        <v>32499</v>
      </c>
      <c r="D16" s="439">
        <v>43361</v>
      </c>
      <c r="E16" s="426">
        <v>43650</v>
      </c>
      <c r="F16" s="439">
        <v>43147</v>
      </c>
      <c r="G16" s="439">
        <v>43369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33">
        <v>12</v>
      </c>
      <c r="B17" s="434" t="s">
        <v>415</v>
      </c>
      <c r="C17" s="421" t="s">
        <v>404</v>
      </c>
      <c r="D17" s="421" t="s">
        <v>416</v>
      </c>
      <c r="E17" s="422" t="s">
        <v>416</v>
      </c>
      <c r="F17" s="421" t="s">
        <v>417</v>
      </c>
      <c r="G17" s="421" t="s">
        <v>417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33">
        <v>13</v>
      </c>
      <c r="B18" s="434" t="s">
        <v>418</v>
      </c>
      <c r="C18" s="421" t="s">
        <v>404</v>
      </c>
      <c r="D18" s="440" t="s">
        <v>419</v>
      </c>
      <c r="E18" s="422" t="s">
        <v>419</v>
      </c>
      <c r="F18" s="440">
        <v>46799</v>
      </c>
      <c r="G18" s="440">
        <v>47022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33">
        <v>14</v>
      </c>
      <c r="B19" s="434" t="s">
        <v>420</v>
      </c>
      <c r="C19" s="421" t="s">
        <v>404</v>
      </c>
      <c r="D19" s="421" t="s">
        <v>421</v>
      </c>
      <c r="E19" s="422" t="s">
        <v>421</v>
      </c>
      <c r="F19" s="421" t="s">
        <v>421</v>
      </c>
      <c r="G19" s="421" t="s">
        <v>421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72" x14ac:dyDescent="0.2">
      <c r="A20" s="433">
        <v>15</v>
      </c>
      <c r="B20" s="435" t="s">
        <v>422</v>
      </c>
      <c r="C20" s="421" t="s">
        <v>404</v>
      </c>
      <c r="D20" s="421" t="s">
        <v>671</v>
      </c>
      <c r="E20" s="422" t="s">
        <v>889</v>
      </c>
      <c r="F20" s="421" t="s">
        <v>659</v>
      </c>
      <c r="G20" s="421" t="s">
        <v>675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60" x14ac:dyDescent="0.2">
      <c r="A21" s="433">
        <v>16</v>
      </c>
      <c r="B21" s="434" t="s">
        <v>423</v>
      </c>
      <c r="C21" s="421" t="s">
        <v>404</v>
      </c>
      <c r="D21" s="421" t="s">
        <v>672</v>
      </c>
      <c r="E21" s="422" t="s">
        <v>890</v>
      </c>
      <c r="F21" s="421" t="s">
        <v>660</v>
      </c>
      <c r="G21" s="421" t="s">
        <v>424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33"/>
      <c r="B22" s="436" t="s">
        <v>425</v>
      </c>
      <c r="C22" s="437"/>
      <c r="D22" s="437"/>
      <c r="E22" s="427"/>
      <c r="F22" s="437"/>
      <c r="G22" s="437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33">
        <v>17</v>
      </c>
      <c r="B23" s="434" t="s">
        <v>426</v>
      </c>
      <c r="C23" s="421" t="s">
        <v>427</v>
      </c>
      <c r="D23" s="421" t="s">
        <v>427</v>
      </c>
      <c r="E23" s="422" t="s">
        <v>427</v>
      </c>
      <c r="F23" s="421" t="s">
        <v>427</v>
      </c>
      <c r="G23" s="421" t="s">
        <v>427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24" x14ac:dyDescent="0.2">
      <c r="A24" s="433">
        <v>18</v>
      </c>
      <c r="B24" s="434" t="s">
        <v>428</v>
      </c>
      <c r="C24" s="421" t="s">
        <v>404</v>
      </c>
      <c r="D24" s="421" t="s">
        <v>429</v>
      </c>
      <c r="E24" s="422" t="s">
        <v>891</v>
      </c>
      <c r="F24" s="421" t="s">
        <v>661</v>
      </c>
      <c r="G24" s="421" t="s">
        <v>676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33">
        <v>19</v>
      </c>
      <c r="B25" s="434" t="s">
        <v>430</v>
      </c>
      <c r="C25" s="421" t="s">
        <v>404</v>
      </c>
      <c r="D25" s="421" t="s">
        <v>431</v>
      </c>
      <c r="E25" s="422" t="s">
        <v>431</v>
      </c>
      <c r="F25" s="421" t="s">
        <v>431</v>
      </c>
      <c r="G25" s="421" t="s">
        <v>431</v>
      </c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33" t="s">
        <v>432</v>
      </c>
      <c r="B26" s="434" t="s">
        <v>433</v>
      </c>
      <c r="C26" s="421" t="s">
        <v>404</v>
      </c>
      <c r="D26" s="421" t="s">
        <v>434</v>
      </c>
      <c r="E26" s="422" t="s">
        <v>434</v>
      </c>
      <c r="F26" s="421" t="s">
        <v>435</v>
      </c>
      <c r="G26" s="421" t="s">
        <v>435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33" t="s">
        <v>436</v>
      </c>
      <c r="B27" s="434" t="s">
        <v>437</v>
      </c>
      <c r="C27" s="421" t="s">
        <v>404</v>
      </c>
      <c r="D27" s="421" t="s">
        <v>434</v>
      </c>
      <c r="E27" s="422" t="s">
        <v>434</v>
      </c>
      <c r="F27" s="421" t="s">
        <v>435</v>
      </c>
      <c r="G27" s="421" t="s">
        <v>435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33">
        <v>21</v>
      </c>
      <c r="B28" s="434" t="s">
        <v>438</v>
      </c>
      <c r="C28" s="421" t="s">
        <v>404</v>
      </c>
      <c r="D28" s="421" t="s">
        <v>431</v>
      </c>
      <c r="E28" s="422" t="s">
        <v>431</v>
      </c>
      <c r="F28" s="421" t="s">
        <v>431</v>
      </c>
      <c r="G28" s="421" t="s">
        <v>431</v>
      </c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33">
        <v>22</v>
      </c>
      <c r="B29" s="434" t="s">
        <v>439</v>
      </c>
      <c r="C29" s="421" t="s">
        <v>404</v>
      </c>
      <c r="D29" s="421" t="s">
        <v>668</v>
      </c>
      <c r="E29" s="421" t="s">
        <v>668</v>
      </c>
      <c r="F29" s="421" t="s">
        <v>668</v>
      </c>
      <c r="G29" s="421" t="s">
        <v>668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33"/>
      <c r="B30" s="436" t="s">
        <v>440</v>
      </c>
      <c r="C30" s="437"/>
      <c r="D30" s="437"/>
      <c r="E30" s="427"/>
      <c r="F30" s="437"/>
      <c r="G30" s="437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33">
        <v>23</v>
      </c>
      <c r="B31" s="434" t="s">
        <v>441</v>
      </c>
      <c r="C31" s="421" t="s">
        <v>911</v>
      </c>
      <c r="D31" s="421" t="s">
        <v>421</v>
      </c>
      <c r="E31" s="422" t="s">
        <v>421</v>
      </c>
      <c r="F31" s="421" t="s">
        <v>431</v>
      </c>
      <c r="G31" s="421" t="s">
        <v>431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6" x14ac:dyDescent="0.2">
      <c r="A32" s="433">
        <v>24</v>
      </c>
      <c r="B32" s="434" t="s">
        <v>442</v>
      </c>
      <c r="C32" s="421" t="s">
        <v>404</v>
      </c>
      <c r="D32" s="421" t="s">
        <v>443</v>
      </c>
      <c r="E32" s="422" t="s">
        <v>443</v>
      </c>
      <c r="F32" s="421" t="s">
        <v>404</v>
      </c>
      <c r="G32" s="421" t="s">
        <v>404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433">
        <v>25</v>
      </c>
      <c r="B33" s="434" t="s">
        <v>444</v>
      </c>
      <c r="C33" s="421" t="s">
        <v>404</v>
      </c>
      <c r="D33" s="421" t="s">
        <v>445</v>
      </c>
      <c r="E33" s="422" t="s">
        <v>445</v>
      </c>
      <c r="F33" s="421" t="s">
        <v>669</v>
      </c>
      <c r="G33" s="421" t="s">
        <v>669</v>
      </c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433">
        <v>26</v>
      </c>
      <c r="B34" s="434" t="s">
        <v>446</v>
      </c>
      <c r="C34" s="421" t="s">
        <v>404</v>
      </c>
      <c r="D34" s="421" t="s">
        <v>404</v>
      </c>
      <c r="E34" s="422" t="s">
        <v>404</v>
      </c>
      <c r="F34" s="421" t="s">
        <v>404</v>
      </c>
      <c r="G34" s="421" t="s">
        <v>404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433">
        <v>27</v>
      </c>
      <c r="B35" s="434" t="s">
        <v>447</v>
      </c>
      <c r="C35" s="421" t="s">
        <v>404</v>
      </c>
      <c r="D35" s="421" t="s">
        <v>448</v>
      </c>
      <c r="E35" s="422" t="s">
        <v>448</v>
      </c>
      <c r="F35" s="421" t="s">
        <v>404</v>
      </c>
      <c r="G35" s="421" t="s">
        <v>404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433">
        <v>28</v>
      </c>
      <c r="B36" s="434" t="s">
        <v>449</v>
      </c>
      <c r="C36" s="421" t="s">
        <v>404</v>
      </c>
      <c r="D36" s="421" t="s">
        <v>395</v>
      </c>
      <c r="E36" s="422" t="s">
        <v>395</v>
      </c>
      <c r="F36" s="421" t="s">
        <v>404</v>
      </c>
      <c r="G36" s="421" t="s">
        <v>404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433">
        <v>29</v>
      </c>
      <c r="B37" s="434" t="s">
        <v>450</v>
      </c>
      <c r="C37" s="421" t="s">
        <v>404</v>
      </c>
      <c r="D37" s="421" t="s">
        <v>388</v>
      </c>
      <c r="E37" s="422" t="s">
        <v>388</v>
      </c>
      <c r="F37" s="421" t="s">
        <v>404</v>
      </c>
      <c r="G37" s="421" t="s">
        <v>404</v>
      </c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433">
        <v>30</v>
      </c>
      <c r="B38" s="441" t="s">
        <v>451</v>
      </c>
      <c r="C38" s="421" t="s">
        <v>431</v>
      </c>
      <c r="D38" s="421" t="s">
        <v>421</v>
      </c>
      <c r="E38" s="422" t="s">
        <v>421</v>
      </c>
      <c r="F38" s="421" t="s">
        <v>431</v>
      </c>
      <c r="G38" s="421" t="s">
        <v>431</v>
      </c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ht="72" x14ac:dyDescent="0.2">
      <c r="A39" s="433">
        <v>31</v>
      </c>
      <c r="B39" s="441" t="s">
        <v>452</v>
      </c>
      <c r="C39" s="421" t="s">
        <v>404</v>
      </c>
      <c r="D39" s="421" t="s">
        <v>453</v>
      </c>
      <c r="E39" s="422" t="s">
        <v>453</v>
      </c>
      <c r="F39" s="421" t="s">
        <v>404</v>
      </c>
      <c r="G39" s="421" t="s">
        <v>404</v>
      </c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433">
        <v>32</v>
      </c>
      <c r="B40" s="434" t="s">
        <v>454</v>
      </c>
      <c r="C40" s="421" t="s">
        <v>404</v>
      </c>
      <c r="D40" s="421" t="s">
        <v>445</v>
      </c>
      <c r="E40" s="422" t="s">
        <v>445</v>
      </c>
      <c r="F40" s="421" t="s">
        <v>404</v>
      </c>
      <c r="G40" s="421" t="s">
        <v>404</v>
      </c>
      <c r="K40" s="159"/>
      <c r="L40" s="159"/>
      <c r="M40" s="159"/>
      <c r="N40" s="159"/>
      <c r="O40" s="159"/>
      <c r="P40" s="159"/>
      <c r="Q40" s="159"/>
      <c r="R40" s="159"/>
      <c r="S40" s="159"/>
    </row>
    <row r="41" spans="1:22" ht="21" x14ac:dyDescent="0.2">
      <c r="A41" s="442">
        <v>33</v>
      </c>
      <c r="B41" s="443" t="s">
        <v>455</v>
      </c>
      <c r="C41" s="444" t="s">
        <v>404</v>
      </c>
      <c r="D41" s="444" t="s">
        <v>456</v>
      </c>
      <c r="E41" s="428" t="s">
        <v>892</v>
      </c>
      <c r="F41" s="444" t="s">
        <v>404</v>
      </c>
      <c r="G41" s="444" t="s">
        <v>404</v>
      </c>
    </row>
    <row r="42" spans="1:22" ht="42" x14ac:dyDescent="0.2">
      <c r="A42" s="442">
        <v>34</v>
      </c>
      <c r="B42" s="445" t="s">
        <v>457</v>
      </c>
      <c r="C42" s="444" t="s">
        <v>404</v>
      </c>
      <c r="D42" s="444" t="s">
        <v>458</v>
      </c>
      <c r="E42" s="428" t="s">
        <v>458</v>
      </c>
      <c r="F42" s="444" t="s">
        <v>404</v>
      </c>
      <c r="G42" s="444" t="s">
        <v>404</v>
      </c>
    </row>
    <row r="43" spans="1:22" ht="21" x14ac:dyDescent="0.2">
      <c r="A43" s="442">
        <v>35</v>
      </c>
      <c r="B43" s="443" t="s">
        <v>459</v>
      </c>
      <c r="C43" s="444" t="s">
        <v>460</v>
      </c>
      <c r="D43" s="444" t="s">
        <v>46</v>
      </c>
      <c r="E43" s="428" t="s">
        <v>46</v>
      </c>
      <c r="F43" s="444" t="s">
        <v>461</v>
      </c>
      <c r="G43" s="444" t="s">
        <v>461</v>
      </c>
    </row>
    <row r="44" spans="1:22" x14ac:dyDescent="0.2">
      <c r="A44" s="442">
        <v>36</v>
      </c>
      <c r="B44" s="443" t="s">
        <v>462</v>
      </c>
      <c r="C44" s="444" t="s">
        <v>404</v>
      </c>
      <c r="D44" s="444" t="s">
        <v>431</v>
      </c>
      <c r="E44" s="428" t="s">
        <v>431</v>
      </c>
      <c r="F44" s="444" t="s">
        <v>431</v>
      </c>
      <c r="G44" s="444" t="s">
        <v>431</v>
      </c>
    </row>
    <row r="45" spans="1:22" x14ac:dyDescent="0.2">
      <c r="A45" s="442">
        <v>37</v>
      </c>
      <c r="B45" s="443" t="s">
        <v>463</v>
      </c>
      <c r="C45" s="444" t="s">
        <v>404</v>
      </c>
      <c r="D45" s="444" t="s">
        <v>404</v>
      </c>
      <c r="E45" s="428" t="s">
        <v>404</v>
      </c>
      <c r="F45" s="444" t="s">
        <v>404</v>
      </c>
      <c r="G45" s="444" t="s">
        <v>404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E25" sqref="E24:E25"/>
    </sheetView>
  </sheetViews>
  <sheetFormatPr baseColWidth="10" defaultRowHeight="10.5" x14ac:dyDescent="0.15"/>
  <cols>
    <col min="1" max="1" width="4.83203125" style="1" customWidth="1"/>
    <col min="2" max="2" width="23.6640625" style="1" customWidth="1"/>
    <col min="3" max="10" width="12" style="1"/>
    <col min="11" max="11" width="17" style="1" bestFit="1" customWidth="1"/>
    <col min="12" max="16384" width="12" style="1"/>
  </cols>
  <sheetData>
    <row r="1" spans="1:22" ht="12" x14ac:dyDescent="0.2">
      <c r="A1" s="172" t="s">
        <v>913</v>
      </c>
      <c r="B1" s="172" t="s">
        <v>301</v>
      </c>
      <c r="C1" s="172"/>
      <c r="D1" s="146"/>
      <c r="E1" s="146"/>
      <c r="F1" s="146"/>
      <c r="G1" s="197">
        <v>44561</v>
      </c>
      <c r="H1" s="146"/>
      <c r="I1" s="146"/>
      <c r="J1" s="146"/>
      <c r="K1" s="364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340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146"/>
      <c r="B3" s="341"/>
      <c r="C3" s="204" t="s">
        <v>216</v>
      </c>
      <c r="D3" s="204" t="s">
        <v>217</v>
      </c>
      <c r="E3" s="204" t="s">
        <v>218</v>
      </c>
      <c r="F3" s="204" t="s">
        <v>55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customHeight="1" x14ac:dyDescent="0.2">
      <c r="A4" s="468" t="s">
        <v>894</v>
      </c>
      <c r="B4" s="469"/>
      <c r="C4" s="287">
        <v>39197</v>
      </c>
      <c r="D4" s="287">
        <v>3379</v>
      </c>
      <c r="E4" s="287">
        <v>59</v>
      </c>
      <c r="F4" s="287">
        <v>42635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customHeight="1" x14ac:dyDescent="0.2">
      <c r="A5" s="468" t="s">
        <v>895</v>
      </c>
      <c r="B5" s="469"/>
      <c r="C5" s="287">
        <v>37271.5</v>
      </c>
      <c r="D5" s="287">
        <v>2814.5</v>
      </c>
      <c r="E5" s="287">
        <v>75</v>
      </c>
      <c r="F5" s="287">
        <v>40161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333"/>
      <c r="C6" s="342"/>
      <c r="D6" s="342"/>
      <c r="E6" s="343"/>
      <c r="F6" s="342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activeCell="I15" sqref="A1:I15"/>
    </sheetView>
  </sheetViews>
  <sheetFormatPr baseColWidth="10" defaultRowHeight="10.5" x14ac:dyDescent="0.15"/>
  <cols>
    <col min="1" max="1" width="39.83203125" style="3" customWidth="1"/>
    <col min="2" max="4" width="13.6640625" style="1" customWidth="1"/>
    <col min="5" max="8" width="12" style="1"/>
    <col min="9" max="9" width="17" style="1" bestFit="1" customWidth="1"/>
    <col min="10" max="16384" width="12" style="1"/>
  </cols>
  <sheetData>
    <row r="1" spans="1:22" ht="12" x14ac:dyDescent="0.2">
      <c r="A1" s="289" t="s">
        <v>914</v>
      </c>
      <c r="B1" s="146"/>
      <c r="C1" s="146"/>
      <c r="D1" s="197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8.25" customHeight="1" x14ac:dyDescent="0.2">
      <c r="A3" s="335"/>
      <c r="B3" s="204" t="s">
        <v>219</v>
      </c>
      <c r="C3" s="204" t="s">
        <v>218</v>
      </c>
      <c r="D3" s="204" t="s">
        <v>220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221</v>
      </c>
      <c r="B4" s="287">
        <v>35007.936515000001</v>
      </c>
      <c r="C4" s="287">
        <v>0.95499999999999996</v>
      </c>
      <c r="D4" s="287">
        <v>3228.89005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19" t="s">
        <v>941</v>
      </c>
      <c r="B5" s="337">
        <v>7.1305730000000001</v>
      </c>
      <c r="C5" s="337"/>
      <c r="D5" s="337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222</v>
      </c>
      <c r="B6" s="287">
        <v>83.645956999999996</v>
      </c>
      <c r="C6" s="287">
        <v>0.40100000000000002</v>
      </c>
      <c r="D6" s="287">
        <v>15.486535999999999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223</v>
      </c>
      <c r="B7" s="287">
        <v>58.966298000000002</v>
      </c>
      <c r="C7" s="287">
        <v>0.53500000000000003</v>
      </c>
      <c r="D7" s="287">
        <v>5.3953319999999998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224</v>
      </c>
      <c r="B8" s="287">
        <v>730.78435400000001</v>
      </c>
      <c r="C8" s="287">
        <v>32.618141999999999</v>
      </c>
      <c r="D8" s="287">
        <v>47.654657999999998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303</v>
      </c>
      <c r="B9" s="287">
        <v>117.23729400000001</v>
      </c>
      <c r="C9" s="287">
        <v>8.5104360000000003</v>
      </c>
      <c r="D9" s="287">
        <v>28.818829999999998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225</v>
      </c>
      <c r="B10" s="287">
        <v>29.687586</v>
      </c>
      <c r="C10" s="287">
        <v>4.3890000000000002</v>
      </c>
      <c r="D10" s="287">
        <v>3.4428459999999999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226</v>
      </c>
      <c r="B11" s="287">
        <v>85.279728000000006</v>
      </c>
      <c r="C11" s="287"/>
      <c r="D11" s="287">
        <v>4.7805970000000002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302</v>
      </c>
      <c r="B12" s="287">
        <v>639.78208700000005</v>
      </c>
      <c r="C12" s="287">
        <v>1.5960000000000001</v>
      </c>
      <c r="D12" s="287">
        <v>17.754111999999999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1" t="s">
        <v>166</v>
      </c>
      <c r="B13" s="287">
        <v>2720.1771760000001</v>
      </c>
      <c r="C13" s="287">
        <v>9.7399920000000009</v>
      </c>
      <c r="D13" s="287">
        <v>27.066295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1" t="s">
        <v>227</v>
      </c>
      <c r="B14" s="287">
        <v>31.135677000000001</v>
      </c>
      <c r="C14" s="287"/>
      <c r="D14" s="287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331" t="s">
        <v>187</v>
      </c>
      <c r="B15" s="338">
        <v>39511.763245000002</v>
      </c>
      <c r="C15" s="338">
        <v>58.744569999999996</v>
      </c>
      <c r="D15" s="338">
        <v>3379.289256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339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339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339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339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339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339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339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339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339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339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339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339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339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339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339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339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339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339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339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339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339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339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339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339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339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I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0"/>
  <sheetViews>
    <sheetView workbookViewId="0">
      <selection sqref="A1:K12"/>
    </sheetView>
  </sheetViews>
  <sheetFormatPr baseColWidth="10" defaultRowHeight="10.5" x14ac:dyDescent="0.15"/>
  <cols>
    <col min="1" max="1" width="23.6640625" style="1" customWidth="1"/>
    <col min="2" max="10" width="12" style="1"/>
    <col min="11" max="11" width="17" style="1" bestFit="1" customWidth="1"/>
    <col min="12" max="16384" width="12" style="1"/>
  </cols>
  <sheetData>
    <row r="1" spans="1:22" ht="12" x14ac:dyDescent="0.2">
      <c r="A1" s="172" t="s">
        <v>912</v>
      </c>
      <c r="B1" s="289" t="s">
        <v>340</v>
      </c>
      <c r="C1" s="146"/>
      <c r="D1" s="146"/>
      <c r="E1" s="197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335"/>
      <c r="B3" s="204" t="s">
        <v>219</v>
      </c>
      <c r="C3" s="204" t="s">
        <v>218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1" t="s">
        <v>228</v>
      </c>
      <c r="B4" s="287">
        <v>7344.9301630755044</v>
      </c>
      <c r="C4" s="287">
        <v>17.593316000000002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1" t="s">
        <v>229</v>
      </c>
      <c r="B5" s="287">
        <v>2020.9896435691096</v>
      </c>
      <c r="C5" s="287">
        <v>8.5265769999999996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1" t="s">
        <v>939</v>
      </c>
      <c r="B6" s="287">
        <v>5921.4875094048357</v>
      </c>
      <c r="C6" s="287">
        <v>17.017928000000001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1" t="s">
        <v>230</v>
      </c>
      <c r="B7" s="287">
        <v>7740.1890477000597</v>
      </c>
      <c r="C7" s="287">
        <v>2.8052640000000002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1" t="s">
        <v>231</v>
      </c>
      <c r="B8" s="287">
        <v>9097.254109225325</v>
      </c>
      <c r="C8" s="287">
        <v>6.8334999999999999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1" t="s">
        <v>940</v>
      </c>
      <c r="B9" s="287">
        <v>3384.5110956929907</v>
      </c>
      <c r="C9" s="287">
        <v>5.9679849999999997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1" t="s">
        <v>232</v>
      </c>
      <c r="B10" s="287">
        <v>3971.2532126417323</v>
      </c>
      <c r="C10" s="287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1" t="s">
        <v>227</v>
      </c>
      <c r="B11" s="287">
        <v>31.148463690441289</v>
      </c>
      <c r="C11" s="287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1" t="s">
        <v>187</v>
      </c>
      <c r="B12" s="287">
        <v>39511.763245000002</v>
      </c>
      <c r="C12" s="287">
        <v>58.744570000000003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59</vt:i4>
      </vt:variant>
    </vt:vector>
  </HeadingPairs>
  <TitlesOfParts>
    <vt:vector size="104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'A2'!Utskriftsområde</vt:lpstr>
      <vt:lpstr>'A3'!Utskriftsområde</vt:lpstr>
      <vt:lpstr>'A4'!Utskriftsområde</vt:lpstr>
      <vt:lpstr>'A5'!Utskriftsområde</vt:lpstr>
      <vt:lpstr>ENC!Utskriftsområde</vt:lpstr>
      <vt:lpstr>'EU CC1'!Utskriftsområde</vt:lpstr>
      <vt:lpstr>'EU CC2'!Utskriftsområde</vt:lpstr>
      <vt:lpstr>'EU CCA'!Utskriftsområde</vt:lpstr>
      <vt:lpstr>'EU CCR1'!Utskriftsområde</vt:lpstr>
      <vt:lpstr>'EU CCR2'!Utskriftsområde</vt:lpstr>
      <vt:lpstr>'EU CCR5-B'!Utskriftsområde</vt:lpstr>
      <vt:lpstr>'EU CCR6'!Utskriftsområde</vt:lpstr>
      <vt:lpstr>'EU CCR8'!Utskriftsområde</vt:lpstr>
      <vt:lpstr>'EU CCyB1'!Utskriftsområde</vt:lpstr>
      <vt:lpstr>'EU CR1-A'!Utskriftsområde</vt:lpstr>
      <vt:lpstr>'EU CR1-B'!Utskriftsområde</vt:lpstr>
      <vt:lpstr>'EU CR1-D'!Utskriftsområde</vt:lpstr>
      <vt:lpstr>'EU CR1-E'!Utskriftsområde</vt:lpstr>
      <vt:lpstr>'EU CR2-A'!Utskriftsområde</vt:lpstr>
      <vt:lpstr>'EU CR2-B'!Utskriftsområde</vt:lpstr>
      <vt:lpstr>'EU CR3'!Utskriftsområde</vt:lpstr>
      <vt:lpstr>'EU CR4'!Utskriftsområde</vt:lpstr>
      <vt:lpstr>'EU CR5'!Utskriftsområde</vt:lpstr>
      <vt:lpstr>'EU CRB-D'!Utskriftsområde</vt:lpstr>
      <vt:lpstr>'EU INS1'!Utskriftsområde</vt:lpstr>
      <vt:lpstr>'EU LI1'!Utskriftsområde</vt:lpstr>
      <vt:lpstr>'EU LI2'!Utskriftsområde</vt:lpstr>
      <vt:lpstr>'EU LR1'!Utskriftsområde</vt:lpstr>
      <vt:lpstr>'EU LR2'!Utskriftsområde</vt:lpstr>
      <vt:lpstr>'EU OV1'!Utskriftsområde</vt:lpstr>
      <vt:lpstr>'EU-CRB-E'!Utskriftsområde</vt:lpstr>
      <vt:lpstr>Innhold!Utskriftsområde</vt:lpstr>
      <vt:lpstr>IRRBB1!Utskriftsområde</vt:lpstr>
      <vt:lpstr>'KM1'!Utskriftsområde</vt:lpstr>
      <vt:lpstr>'LIQ 1'!Utskriftsområde</vt:lpstr>
      <vt:lpstr>'SEC1'!Utskriftsområde</vt:lpstr>
      <vt:lpstr>'SEC2'!Utskriftsområde</vt:lpstr>
      <vt:lpstr>'SEC3'!Utskriftsområde</vt:lpstr>
      <vt:lpstr>'SEC4'!Utskriftsområde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2022-03-24T14:10:45Z</dcterms:modified>
</cp:coreProperties>
</file>